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40" windowWidth="8628" windowHeight="5100" activeTab="1"/>
  </bookViews>
  <sheets>
    <sheet name="Main" sheetId="1" r:id="rId1"/>
    <sheet name="MGBs Correlacionados" sheetId="2" r:id="rId2"/>
  </sheets>
  <definedNames>
    <definedName name="corr_">'Main'!$F$5</definedName>
  </definedNames>
  <calcPr fullCalcOnLoad="1"/>
</workbook>
</file>

<file path=xl/comments1.xml><?xml version="1.0" encoding="utf-8"?>
<comments xmlns="http://schemas.openxmlformats.org/spreadsheetml/2006/main">
  <authors>
    <author> Marco Antonio</author>
  </authors>
  <commentList>
    <comment ref="C18" authorId="0">
      <text>
        <r>
          <rPr>
            <b/>
            <sz val="8"/>
            <rFont val="Tahoma"/>
            <family val="2"/>
          </rPr>
          <t xml:space="preserve"> Marco Antonio:</t>
        </r>
        <r>
          <rPr>
            <sz val="8"/>
            <rFont val="Tahoma"/>
            <family val="2"/>
          </rPr>
          <t xml:space="preserve">
Cholesky decomposition.</t>
        </r>
      </text>
    </comment>
  </commentList>
</comments>
</file>

<file path=xl/sharedStrings.xml><?xml version="1.0" encoding="utf-8"?>
<sst xmlns="http://schemas.openxmlformats.org/spreadsheetml/2006/main" count="101" uniqueCount="23">
  <si>
    <r>
      <t>Taxa de desconto (</t>
    </r>
    <r>
      <rPr>
        <b/>
        <sz val="10"/>
        <rFont val="Symbol"/>
        <family val="1"/>
      </rPr>
      <t>r</t>
    </r>
    <r>
      <rPr>
        <b/>
        <sz val="10"/>
        <rFont val="Arial"/>
        <family val="2"/>
      </rPr>
      <t>)</t>
    </r>
  </si>
  <si>
    <r>
      <t>Volatilidade (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)</t>
    </r>
  </si>
  <si>
    <t>Preço Corrente</t>
  </si>
  <si>
    <t>Tempo Cronológico</t>
  </si>
  <si>
    <r>
      <t>Taxa de Crescimento 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</si>
  <si>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Taxa Livre de Risco (r)</t>
  </si>
  <si>
    <r>
      <t>Dividend Yield 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)</t>
    </r>
  </si>
  <si>
    <r>
      <t xml:space="preserve">Logo r - </t>
    </r>
    <r>
      <rPr>
        <sz val="12"/>
        <rFont val="Symbol"/>
        <family val="1"/>
      </rPr>
      <t>d</t>
    </r>
    <r>
      <rPr>
        <sz val="12"/>
        <rFont val="Arial"/>
        <family val="0"/>
      </rPr>
      <t xml:space="preserve"> = </t>
    </r>
  </si>
  <si>
    <t>~ N (0,1)</t>
  </si>
  <si>
    <r>
      <t>D</t>
    </r>
    <r>
      <rPr>
        <b/>
        <sz val="10"/>
        <rFont val="Arial"/>
        <family val="2"/>
      </rPr>
      <t xml:space="preserve">t = </t>
    </r>
  </si>
  <si>
    <t>anos</t>
  </si>
  <si>
    <t>a.a.</t>
  </si>
  <si>
    <t>$/bbl</t>
  </si>
  <si>
    <t>Fator de Desconto Real</t>
  </si>
  <si>
    <t>Fator de Desconto Neutro ao Risco</t>
  </si>
  <si>
    <t>Risk Neutral Simulation</t>
  </si>
  <si>
    <t>Risk Neutral Sample Paths</t>
  </si>
  <si>
    <t>Real Sample Paths</t>
  </si>
  <si>
    <t>Real Simulation</t>
  </si>
  <si>
    <r>
      <t xml:space="preserve">Correlação entre MGBs: </t>
    </r>
    <r>
      <rPr>
        <b/>
        <sz val="10"/>
        <rFont val="Symbol"/>
        <family val="1"/>
      </rPr>
      <t>r</t>
    </r>
    <r>
      <rPr>
        <b/>
        <sz val="10"/>
        <rFont val="Arial"/>
        <family val="2"/>
      </rPr>
      <t xml:space="preserve"> = </t>
    </r>
  </si>
  <si>
    <t xml:space="preserve">correlacionado: </t>
  </si>
  <si>
    <t>Ativo 1</t>
  </si>
  <si>
    <t>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</si>
</sst>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%"/>
    <numFmt numFmtId="171" formatCode="0.000"/>
    <numFmt numFmtId="172" formatCode="0.0000"/>
    <numFmt numFmtId="173" formatCode="0.0"/>
  </numFmts>
  <fonts count="34">
    <font>
      <sz val="12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name val="Symbol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21">
    <xf numFmtId="0" fontId="0" fillId="0" borderId="0" xfId="0" applyAlignment="1">
      <alignment/>
    </xf>
    <xf numFmtId="170" fontId="1" fillId="22" borderId="10" xfId="49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0" fontId="1" fillId="24" borderId="10" xfId="49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33" fillId="0" borderId="0" xfId="0" applyFont="1" applyAlignment="1">
      <alignment horizontal="right"/>
    </xf>
    <xf numFmtId="173" fontId="1" fillId="22" borderId="10" xfId="49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Duas Amostras de Caminho de MGBs Correlacionados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9"/>
          <c:w val="0.95425"/>
          <c:h val="0.8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'MGBs Correlacionados'!$N$15</c:f>
              <c:strCache>
                <c:ptCount val="1"/>
                <c:pt idx="0">
                  <c:v>Ativo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Main!$C$9:$BW$9</c:f>
              <c:numCache>
                <c:ptCount val="7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0.5833333333333333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0.9166666666666667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2.833333333333334</c:v>
                </c:pt>
                <c:pt idx="35">
                  <c:v>2.9166666666666674</c:v>
                </c:pt>
                <c:pt idx="36">
                  <c:v>3.000000000000001</c:v>
                </c:pt>
                <c:pt idx="37">
                  <c:v>3.0833333333333344</c:v>
                </c:pt>
                <c:pt idx="38">
                  <c:v>3.166666666666668</c:v>
                </c:pt>
                <c:pt idx="39">
                  <c:v>3.2500000000000013</c:v>
                </c:pt>
                <c:pt idx="40">
                  <c:v>3.333333333333335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</c:v>
                </c:pt>
                <c:pt idx="46">
                  <c:v>3.8333333333333357</c:v>
                </c:pt>
                <c:pt idx="47">
                  <c:v>3.916666666666669</c:v>
                </c:pt>
                <c:pt idx="48">
                  <c:v>4.000000000000003</c:v>
                </c:pt>
                <c:pt idx="49">
                  <c:v>4.083333333333336</c:v>
                </c:pt>
                <c:pt idx="50">
                  <c:v>4.166666666666669</c:v>
                </c:pt>
                <c:pt idx="51">
                  <c:v>4.250000000000002</c:v>
                </c:pt>
                <c:pt idx="52">
                  <c:v>4.333333333333335</c:v>
                </c:pt>
                <c:pt idx="53">
                  <c:v>4.416666666666668</c:v>
                </c:pt>
                <c:pt idx="54">
                  <c:v>4.500000000000001</c:v>
                </c:pt>
                <c:pt idx="55">
                  <c:v>4.583333333333334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</c:v>
                </c:pt>
                <c:pt idx="60">
                  <c:v>4.999999999999999</c:v>
                </c:pt>
                <c:pt idx="61">
                  <c:v>5.083333333333332</c:v>
                </c:pt>
                <c:pt idx="62">
                  <c:v>5.166666666666665</c:v>
                </c:pt>
                <c:pt idx="63">
                  <c:v>5.249999999999998</c:v>
                </c:pt>
                <c:pt idx="64">
                  <c:v>5.333333333333331</c:v>
                </c:pt>
                <c:pt idx="65">
                  <c:v>5.416666666666664</c:v>
                </c:pt>
                <c:pt idx="66">
                  <c:v>5.499999999999997</c:v>
                </c:pt>
                <c:pt idx="67">
                  <c:v>5.58333333333333</c:v>
                </c:pt>
                <c:pt idx="68">
                  <c:v>5.666666666666663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5.999999999999996</c:v>
                </c:pt>
              </c:numCache>
            </c:numRef>
          </c:xVal>
          <c:yVal>
            <c:numRef>
              <c:f>Main!$C$10:$BW$10</c:f>
              <c:numCache>
                <c:ptCount val="73"/>
                <c:pt idx="0">
                  <c:v>25</c:v>
                </c:pt>
                <c:pt idx="1">
                  <c:v>23.41077853943297</c:v>
                </c:pt>
                <c:pt idx="2">
                  <c:v>24.435076073815505</c:v>
                </c:pt>
                <c:pt idx="3">
                  <c:v>25.091175091828745</c:v>
                </c:pt>
                <c:pt idx="4">
                  <c:v>23.47071483505729</c:v>
                </c:pt>
                <c:pt idx="5">
                  <c:v>26.996134511294272</c:v>
                </c:pt>
                <c:pt idx="6">
                  <c:v>25.281813077274343</c:v>
                </c:pt>
                <c:pt idx="7">
                  <c:v>25.440220708566176</c:v>
                </c:pt>
                <c:pt idx="8">
                  <c:v>24.198037717187404</c:v>
                </c:pt>
                <c:pt idx="9">
                  <c:v>21.248522068096744</c:v>
                </c:pt>
                <c:pt idx="10">
                  <c:v>18.119628603821727</c:v>
                </c:pt>
                <c:pt idx="11">
                  <c:v>17.56361378192635</c:v>
                </c:pt>
                <c:pt idx="12">
                  <c:v>17.766208657182656</c:v>
                </c:pt>
                <c:pt idx="13">
                  <c:v>16.136332795440005</c:v>
                </c:pt>
                <c:pt idx="14">
                  <c:v>15.698248149617156</c:v>
                </c:pt>
                <c:pt idx="15">
                  <c:v>16.798395121823653</c:v>
                </c:pt>
                <c:pt idx="16">
                  <c:v>16.67873279840956</c:v>
                </c:pt>
                <c:pt idx="17">
                  <c:v>18.83968519595927</c:v>
                </c:pt>
                <c:pt idx="18">
                  <c:v>16.418729244916875</c:v>
                </c:pt>
                <c:pt idx="19">
                  <c:v>16.531667391961108</c:v>
                </c:pt>
                <c:pt idx="20">
                  <c:v>16.10946550817208</c:v>
                </c:pt>
                <c:pt idx="21">
                  <c:v>14.673086924945434</c:v>
                </c:pt>
                <c:pt idx="22">
                  <c:v>13.485345932333203</c:v>
                </c:pt>
                <c:pt idx="23">
                  <c:v>13.670670973810237</c:v>
                </c:pt>
                <c:pt idx="24">
                  <c:v>13.677843301755823</c:v>
                </c:pt>
                <c:pt idx="25">
                  <c:v>11.703968982105986</c:v>
                </c:pt>
                <c:pt idx="26">
                  <c:v>12.891695263243436</c:v>
                </c:pt>
                <c:pt idx="27">
                  <c:v>13.034568557382103</c:v>
                </c:pt>
                <c:pt idx="28">
                  <c:v>13.242373878081493</c:v>
                </c:pt>
                <c:pt idx="29">
                  <c:v>14.081909947176248</c:v>
                </c:pt>
                <c:pt idx="30">
                  <c:v>13.997663218980817</c:v>
                </c:pt>
                <c:pt idx="31">
                  <c:v>15.049890848177746</c:v>
                </c:pt>
                <c:pt idx="32">
                  <c:v>14.190548245033023</c:v>
                </c:pt>
                <c:pt idx="33">
                  <c:v>14.334598059192013</c:v>
                </c:pt>
                <c:pt idx="34">
                  <c:v>14.424728834614381</c:v>
                </c:pt>
                <c:pt idx="35">
                  <c:v>13.85144307971766</c:v>
                </c:pt>
                <c:pt idx="36">
                  <c:v>13.041238495539615</c:v>
                </c:pt>
                <c:pt idx="37">
                  <c:v>13.7456411024048</c:v>
                </c:pt>
                <c:pt idx="38">
                  <c:v>12.713919634504087</c:v>
                </c:pt>
                <c:pt idx="39">
                  <c:v>13.322530639916403</c:v>
                </c:pt>
                <c:pt idx="40">
                  <c:v>14.0929079211027</c:v>
                </c:pt>
                <c:pt idx="41">
                  <c:v>13.148447658197371</c:v>
                </c:pt>
                <c:pt idx="42">
                  <c:v>13.69770062211029</c:v>
                </c:pt>
                <c:pt idx="43">
                  <c:v>15.227512805271184</c:v>
                </c:pt>
                <c:pt idx="44">
                  <c:v>15.573988605691778</c:v>
                </c:pt>
                <c:pt idx="45">
                  <c:v>16.11171634405509</c:v>
                </c:pt>
                <c:pt idx="46">
                  <c:v>17.64149478500162</c:v>
                </c:pt>
                <c:pt idx="47">
                  <c:v>17.768124607447167</c:v>
                </c:pt>
                <c:pt idx="48">
                  <c:v>16.21149864441321</c:v>
                </c:pt>
                <c:pt idx="49">
                  <c:v>17.628713654457044</c:v>
                </c:pt>
                <c:pt idx="50">
                  <c:v>19.200802705183776</c:v>
                </c:pt>
                <c:pt idx="51">
                  <c:v>16.63540198266279</c:v>
                </c:pt>
                <c:pt idx="52">
                  <c:v>16.38540763060531</c:v>
                </c:pt>
                <c:pt idx="53">
                  <c:v>14.381330774409339</c:v>
                </c:pt>
                <c:pt idx="54">
                  <c:v>13.414347868771824</c:v>
                </c:pt>
                <c:pt idx="55">
                  <c:v>13.516996720088525</c:v>
                </c:pt>
                <c:pt idx="56">
                  <c:v>12.13793222752258</c:v>
                </c:pt>
                <c:pt idx="57">
                  <c:v>14.764166362669528</c:v>
                </c:pt>
                <c:pt idx="58">
                  <c:v>14.920599292066079</c:v>
                </c:pt>
                <c:pt idx="59">
                  <c:v>17.341227524175654</c:v>
                </c:pt>
                <c:pt idx="60">
                  <c:v>16.50217641781599</c:v>
                </c:pt>
                <c:pt idx="61">
                  <c:v>13.619496854047075</c:v>
                </c:pt>
                <c:pt idx="62">
                  <c:v>14.014947243317394</c:v>
                </c:pt>
                <c:pt idx="63">
                  <c:v>15.603533332411676</c:v>
                </c:pt>
                <c:pt idx="64">
                  <c:v>14.880846519392637</c:v>
                </c:pt>
                <c:pt idx="65">
                  <c:v>13.305102933302894</c:v>
                </c:pt>
                <c:pt idx="66">
                  <c:v>12.769484902183565</c:v>
                </c:pt>
                <c:pt idx="67">
                  <c:v>14.2015444017368</c:v>
                </c:pt>
                <c:pt idx="68">
                  <c:v>15.10506440583541</c:v>
                </c:pt>
                <c:pt idx="69">
                  <c:v>14.247634991046773</c:v>
                </c:pt>
                <c:pt idx="70">
                  <c:v>14.753957711582045</c:v>
                </c:pt>
                <c:pt idx="71">
                  <c:v>14.968831204222766</c:v>
                </c:pt>
                <c:pt idx="72">
                  <c:v>15.040508826515444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'MGBs Correlacionados'!$N$16</c:f>
              <c:strCache>
                <c:ptCount val="1"/>
                <c:pt idx="0">
                  <c:v>Ativo 2 com corr = 60 %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Main!$C$9:$BW$9</c:f>
              <c:numCache>
                <c:ptCount val="7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0.5833333333333333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0.9166666666666667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2.833333333333334</c:v>
                </c:pt>
                <c:pt idx="35">
                  <c:v>2.9166666666666674</c:v>
                </c:pt>
                <c:pt idx="36">
                  <c:v>3.000000000000001</c:v>
                </c:pt>
                <c:pt idx="37">
                  <c:v>3.0833333333333344</c:v>
                </c:pt>
                <c:pt idx="38">
                  <c:v>3.166666666666668</c:v>
                </c:pt>
                <c:pt idx="39">
                  <c:v>3.2500000000000013</c:v>
                </c:pt>
                <c:pt idx="40">
                  <c:v>3.333333333333335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</c:v>
                </c:pt>
                <c:pt idx="46">
                  <c:v>3.8333333333333357</c:v>
                </c:pt>
                <c:pt idx="47">
                  <c:v>3.916666666666669</c:v>
                </c:pt>
                <c:pt idx="48">
                  <c:v>4.000000000000003</c:v>
                </c:pt>
                <c:pt idx="49">
                  <c:v>4.083333333333336</c:v>
                </c:pt>
                <c:pt idx="50">
                  <c:v>4.166666666666669</c:v>
                </c:pt>
                <c:pt idx="51">
                  <c:v>4.250000000000002</c:v>
                </c:pt>
                <c:pt idx="52">
                  <c:v>4.333333333333335</c:v>
                </c:pt>
                <c:pt idx="53">
                  <c:v>4.416666666666668</c:v>
                </c:pt>
                <c:pt idx="54">
                  <c:v>4.500000000000001</c:v>
                </c:pt>
                <c:pt idx="55">
                  <c:v>4.583333333333334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</c:v>
                </c:pt>
                <c:pt idx="60">
                  <c:v>4.999999999999999</c:v>
                </c:pt>
                <c:pt idx="61">
                  <c:v>5.083333333333332</c:v>
                </c:pt>
                <c:pt idx="62">
                  <c:v>5.166666666666665</c:v>
                </c:pt>
                <c:pt idx="63">
                  <c:v>5.249999999999998</c:v>
                </c:pt>
                <c:pt idx="64">
                  <c:v>5.333333333333331</c:v>
                </c:pt>
                <c:pt idx="65">
                  <c:v>5.416666666666664</c:v>
                </c:pt>
                <c:pt idx="66">
                  <c:v>5.499999999999997</c:v>
                </c:pt>
                <c:pt idx="67">
                  <c:v>5.58333333333333</c:v>
                </c:pt>
                <c:pt idx="68">
                  <c:v>5.666666666666663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5.999999999999996</c:v>
                </c:pt>
              </c:numCache>
            </c:numRef>
          </c:xVal>
          <c:yVal>
            <c:numRef>
              <c:f>Main!$C$12:$BW$12</c:f>
              <c:numCache>
                <c:ptCount val="73"/>
                <c:pt idx="0">
                  <c:v>35</c:v>
                </c:pt>
                <c:pt idx="1">
                  <c:v>30.224562785721663</c:v>
                </c:pt>
                <c:pt idx="2">
                  <c:v>26.694735571967083</c:v>
                </c:pt>
                <c:pt idx="3">
                  <c:v>27.121564082038343</c:v>
                </c:pt>
                <c:pt idx="4">
                  <c:v>23.946552118724256</c:v>
                </c:pt>
                <c:pt idx="5">
                  <c:v>25.535351024918164</c:v>
                </c:pt>
                <c:pt idx="6">
                  <c:v>25.946847961772903</c:v>
                </c:pt>
                <c:pt idx="7">
                  <c:v>23.167389040228496</c:v>
                </c:pt>
                <c:pt idx="8">
                  <c:v>20.89944555526693</c:v>
                </c:pt>
                <c:pt idx="9">
                  <c:v>17.175595545786805</c:v>
                </c:pt>
                <c:pt idx="10">
                  <c:v>15.872710225445285</c:v>
                </c:pt>
                <c:pt idx="11">
                  <c:v>16.185795971080573</c:v>
                </c:pt>
                <c:pt idx="12">
                  <c:v>16.022559217569906</c:v>
                </c:pt>
                <c:pt idx="13">
                  <c:v>13.70200899241995</c:v>
                </c:pt>
                <c:pt idx="14">
                  <c:v>14.003843677015478</c:v>
                </c:pt>
                <c:pt idx="15">
                  <c:v>15.132548942836882</c:v>
                </c:pt>
                <c:pt idx="16">
                  <c:v>13.923544348297309</c:v>
                </c:pt>
                <c:pt idx="17">
                  <c:v>14.572732034313077</c:v>
                </c:pt>
                <c:pt idx="18">
                  <c:v>13.11766641078426</c:v>
                </c:pt>
                <c:pt idx="19">
                  <c:v>12.332725965775358</c:v>
                </c:pt>
                <c:pt idx="20">
                  <c:v>11.61239064665712</c:v>
                </c:pt>
                <c:pt idx="21">
                  <c:v>10.680051171631764</c:v>
                </c:pt>
                <c:pt idx="22">
                  <c:v>10.893567092327489</c:v>
                </c:pt>
                <c:pt idx="23">
                  <c:v>9.654943045633358</c:v>
                </c:pt>
                <c:pt idx="24">
                  <c:v>10.23560457927473</c:v>
                </c:pt>
                <c:pt idx="25">
                  <c:v>11.01211166830601</c:v>
                </c:pt>
                <c:pt idx="26">
                  <c:v>11.099332111086419</c:v>
                </c:pt>
                <c:pt idx="27">
                  <c:v>11.277756470679337</c:v>
                </c:pt>
                <c:pt idx="28">
                  <c:v>12.130379875971311</c:v>
                </c:pt>
                <c:pt idx="29">
                  <c:v>12.925696139297884</c:v>
                </c:pt>
                <c:pt idx="30">
                  <c:v>13.638325820412833</c:v>
                </c:pt>
                <c:pt idx="31">
                  <c:v>15.084621413449687</c:v>
                </c:pt>
                <c:pt idx="32">
                  <c:v>15.564592660972902</c:v>
                </c:pt>
                <c:pt idx="33">
                  <c:v>16.773543651440885</c:v>
                </c:pt>
                <c:pt idx="34">
                  <c:v>15.243080377594834</c:v>
                </c:pt>
                <c:pt idx="35">
                  <c:v>13.964255609697533</c:v>
                </c:pt>
                <c:pt idx="36">
                  <c:v>15.248640544129074</c:v>
                </c:pt>
                <c:pt idx="37">
                  <c:v>14.262703873967249</c:v>
                </c:pt>
                <c:pt idx="38">
                  <c:v>12.981527452673298</c:v>
                </c:pt>
                <c:pt idx="39">
                  <c:v>12.8877844992498</c:v>
                </c:pt>
                <c:pt idx="40">
                  <c:v>13.099262793668634</c:v>
                </c:pt>
                <c:pt idx="41">
                  <c:v>12.348821696129564</c:v>
                </c:pt>
                <c:pt idx="42">
                  <c:v>11.110525276473004</c:v>
                </c:pt>
                <c:pt idx="43">
                  <c:v>11.539153529514747</c:v>
                </c:pt>
                <c:pt idx="44">
                  <c:v>9.74356694110303</c:v>
                </c:pt>
                <c:pt idx="45">
                  <c:v>10.483388814621229</c:v>
                </c:pt>
                <c:pt idx="46">
                  <c:v>11.54238153097519</c:v>
                </c:pt>
                <c:pt idx="47">
                  <c:v>11.52964779429438</c:v>
                </c:pt>
                <c:pt idx="48">
                  <c:v>13.451281594486407</c:v>
                </c:pt>
                <c:pt idx="49">
                  <c:v>15.510151890785103</c:v>
                </c:pt>
                <c:pt idx="50">
                  <c:v>16.475274287133413</c:v>
                </c:pt>
                <c:pt idx="51">
                  <c:v>14.046488624606663</c:v>
                </c:pt>
                <c:pt idx="52">
                  <c:v>11.667073645052843</c:v>
                </c:pt>
                <c:pt idx="53">
                  <c:v>9.966316948456326</c:v>
                </c:pt>
                <c:pt idx="54">
                  <c:v>10.959911737941951</c:v>
                </c:pt>
                <c:pt idx="55">
                  <c:v>9.493501294429905</c:v>
                </c:pt>
                <c:pt idx="56">
                  <c:v>8.310307557146398</c:v>
                </c:pt>
                <c:pt idx="57">
                  <c:v>9.297466356390188</c:v>
                </c:pt>
                <c:pt idx="58">
                  <c:v>8.581761079299623</c:v>
                </c:pt>
                <c:pt idx="59">
                  <c:v>8.291738392652835</c:v>
                </c:pt>
                <c:pt idx="60">
                  <c:v>6.990577215800438</c:v>
                </c:pt>
                <c:pt idx="61">
                  <c:v>6.000014155756204</c:v>
                </c:pt>
                <c:pt idx="62">
                  <c:v>5.55426542600753</c:v>
                </c:pt>
                <c:pt idx="63">
                  <c:v>6.102266595157777</c:v>
                </c:pt>
                <c:pt idx="64">
                  <c:v>6.195803321231301</c:v>
                </c:pt>
                <c:pt idx="65">
                  <c:v>5.883069690650912</c:v>
                </c:pt>
                <c:pt idx="66">
                  <c:v>5.810678941327411</c:v>
                </c:pt>
                <c:pt idx="67">
                  <c:v>6.4377633751037395</c:v>
                </c:pt>
                <c:pt idx="68">
                  <c:v>6.0506646457457895</c:v>
                </c:pt>
                <c:pt idx="69">
                  <c:v>5.271705798916663</c:v>
                </c:pt>
                <c:pt idx="70">
                  <c:v>5.221487926423749</c:v>
                </c:pt>
                <c:pt idx="71">
                  <c:v>4.92272301065352</c:v>
                </c:pt>
                <c:pt idx="72">
                  <c:v>4.789159617730728</c:v>
                </c:pt>
              </c:numCache>
            </c:numRef>
          </c:yVal>
          <c:smooth val="0"/>
        </c:ser>
        <c:axId val="55797905"/>
        <c:axId val="23336418"/>
      </c:scatterChart>
      <c:valAx>
        <c:axId val="55797905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6418"/>
        <c:crosses val="autoZero"/>
        <c:crossBetween val="midCat"/>
        <c:dispUnits/>
      </c:valAx>
      <c:valAx>
        <c:axId val="233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dos Ativos 1 e 2 ($)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979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475"/>
          <c:y val="0.77275"/>
          <c:w val="0.42275"/>
          <c:h val="0.05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200025</xdr:colOff>
      <xdr:row>27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85820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7" sqref="B17"/>
    </sheetView>
  </sheetViews>
  <sheetFormatPr defaultColWidth="8.88671875" defaultRowHeight="15"/>
  <cols>
    <col min="1" max="1" width="4.88671875" style="0" customWidth="1"/>
    <col min="2" max="2" width="16.99609375" style="7" customWidth="1"/>
    <col min="5" max="5" width="20.4453125" style="0" customWidth="1"/>
    <col min="6" max="6" width="6.21484375" style="0" customWidth="1"/>
  </cols>
  <sheetData>
    <row r="1" spans="2:5" ht="15">
      <c r="B1" s="9" t="s">
        <v>18</v>
      </c>
      <c r="E1" s="10" t="s">
        <v>15</v>
      </c>
    </row>
    <row r="2" spans="2:7" ht="15">
      <c r="B2" s="6" t="s">
        <v>0</v>
      </c>
      <c r="C2" s="1">
        <v>0.15</v>
      </c>
      <c r="D2" t="s">
        <v>11</v>
      </c>
      <c r="E2" s="6" t="s">
        <v>5</v>
      </c>
      <c r="F2" s="1">
        <v>0.1</v>
      </c>
      <c r="G2" t="s">
        <v>11</v>
      </c>
    </row>
    <row r="3" spans="2:7" ht="15">
      <c r="B3" s="6" t="s">
        <v>1</v>
      </c>
      <c r="C3" s="1">
        <v>0.3</v>
      </c>
      <c r="D3" t="s">
        <v>11</v>
      </c>
      <c r="E3" s="6" t="s">
        <v>6</v>
      </c>
      <c r="F3" s="11">
        <f>C2-C4</f>
        <v>0.09999999999999999</v>
      </c>
      <c r="G3" t="s">
        <v>11</v>
      </c>
    </row>
    <row r="4" spans="2:7" ht="15.75">
      <c r="B4" s="6" t="s">
        <v>4</v>
      </c>
      <c r="C4" s="1">
        <v>0.05</v>
      </c>
      <c r="D4" t="s">
        <v>11</v>
      </c>
      <c r="E4" s="7" t="s">
        <v>7</v>
      </c>
      <c r="F4" s="11">
        <f>F2-F3</f>
        <v>0</v>
      </c>
      <c r="G4" t="s">
        <v>11</v>
      </c>
    </row>
    <row r="5" spans="2:6" ht="15">
      <c r="B5" s="6" t="s">
        <v>2</v>
      </c>
      <c r="C5" s="2">
        <v>25</v>
      </c>
      <c r="D5" t="s">
        <v>12</v>
      </c>
      <c r="E5" s="16" t="s">
        <v>19</v>
      </c>
      <c r="F5" s="11">
        <f>'MGBs Correlacionados'!M5/100</f>
        <v>0.6</v>
      </c>
    </row>
    <row r="6" spans="2:4" ht="15">
      <c r="B6" s="8" t="s">
        <v>9</v>
      </c>
      <c r="C6" s="3">
        <f>1/12</f>
        <v>0.08333333333333333</v>
      </c>
      <c r="D6" t="s">
        <v>10</v>
      </c>
    </row>
    <row r="7" spans="2:78" ht="15" hidden="1">
      <c r="B7" s="15" t="s">
        <v>13</v>
      </c>
      <c r="C7" s="4">
        <f>EXP(-$C$2*C9)</f>
        <v>1</v>
      </c>
      <c r="D7" s="4">
        <f>EXP(-$C$2*D9)</f>
        <v>0.9875778004938814</v>
      </c>
      <c r="E7" s="4">
        <f aca="true" t="shared" si="0" ref="E7:BP7">EXP(-$C$2*E9)</f>
        <v>0.9753099120283327</v>
      </c>
      <c r="F7" s="4">
        <f t="shared" si="0"/>
        <v>0.9631944177208218</v>
      </c>
      <c r="G7" s="4">
        <f t="shared" si="0"/>
        <v>0.951229424500714</v>
      </c>
      <c r="H7" s="4">
        <f t="shared" si="0"/>
        <v>0.9394130628134758</v>
      </c>
      <c r="I7" s="4">
        <f t="shared" si="0"/>
        <v>0.9277434863285529</v>
      </c>
      <c r="J7" s="4">
        <f t="shared" si="0"/>
        <v>0.9162188716508777</v>
      </c>
      <c r="K7" s="4">
        <f t="shared" si="0"/>
        <v>0.9048374180359596</v>
      </c>
      <c r="L7" s="4">
        <f t="shared" si="0"/>
        <v>0.8935973471085157</v>
      </c>
      <c r="M7" s="4">
        <f t="shared" si="0"/>
        <v>0.8824969025845955</v>
      </c>
      <c r="N7" s="4">
        <f t="shared" si="0"/>
        <v>0.8715343499971578</v>
      </c>
      <c r="O7" s="4">
        <f t="shared" si="0"/>
        <v>0.8607079764250578</v>
      </c>
      <c r="P7" s="4">
        <f t="shared" si="0"/>
        <v>0.8500160902253981</v>
      </c>
      <c r="Q7" s="4">
        <f t="shared" si="0"/>
        <v>0.8394570207692074</v>
      </c>
      <c r="R7" s="4">
        <f t="shared" si="0"/>
        <v>0.8290291181804004</v>
      </c>
      <c r="S7" s="4">
        <f t="shared" si="0"/>
        <v>0.8187307530779819</v>
      </c>
      <c r="T7" s="4">
        <f t="shared" si="0"/>
        <v>0.8085603163214525</v>
      </c>
      <c r="U7" s="4">
        <f t="shared" si="0"/>
        <v>0.7985162187593771</v>
      </c>
      <c r="V7" s="4">
        <f t="shared" si="0"/>
        <v>0.7885968909810767</v>
      </c>
      <c r="W7" s="4">
        <f t="shared" si="0"/>
        <v>0.778800783071405</v>
      </c>
      <c r="X7" s="4">
        <f t="shared" si="0"/>
        <v>0.7691263643685706</v>
      </c>
      <c r="Y7" s="4">
        <f t="shared" si="0"/>
        <v>0.7595721232249686</v>
      </c>
      <c r="Z7" s="4">
        <f t="shared" si="0"/>
        <v>0.750136566770982</v>
      </c>
      <c r="AA7" s="4">
        <f t="shared" si="0"/>
        <v>0.740818220681718</v>
      </c>
      <c r="AB7" s="4">
        <f t="shared" si="0"/>
        <v>0.7316156289466419</v>
      </c>
      <c r="AC7" s="4">
        <f t="shared" si="0"/>
        <v>0.7225273536420722</v>
      </c>
      <c r="AD7" s="4">
        <f t="shared" si="0"/>
        <v>0.7135519747065026</v>
      </c>
      <c r="AE7" s="4">
        <f t="shared" si="0"/>
        <v>0.7046880897187134</v>
      </c>
      <c r="AF7" s="4">
        <f t="shared" si="0"/>
        <v>0.695934313678642</v>
      </c>
      <c r="AG7" s="4">
        <f t="shared" si="0"/>
        <v>0.6872892787909722</v>
      </c>
      <c r="AH7" s="4">
        <f t="shared" si="0"/>
        <v>0.6787516342514144</v>
      </c>
      <c r="AI7" s="4">
        <f t="shared" si="0"/>
        <v>0.6703200460356393</v>
      </c>
      <c r="AJ7" s="4">
        <f t="shared" si="0"/>
        <v>0.661993196690834</v>
      </c>
      <c r="AK7" s="4">
        <f t="shared" si="0"/>
        <v>0.6537697851298472</v>
      </c>
      <c r="AL7" s="4">
        <f t="shared" si="0"/>
        <v>0.6456485264278919</v>
      </c>
      <c r="AM7" s="4">
        <f t="shared" si="0"/>
        <v>0.6376281516217732</v>
      </c>
      <c r="AN7" s="4">
        <f t="shared" si="0"/>
        <v>0.6297074075116099</v>
      </c>
      <c r="AO7" s="4">
        <f t="shared" si="0"/>
        <v>0.62188505646502</v>
      </c>
      <c r="AP7" s="4">
        <f t="shared" si="0"/>
        <v>0.6141598762237377</v>
      </c>
      <c r="AQ7" s="4">
        <f t="shared" si="0"/>
        <v>0.6065306597126333</v>
      </c>
      <c r="AR7" s="4">
        <f t="shared" si="0"/>
        <v>0.5989962148511053</v>
      </c>
      <c r="AS7" s="4">
        <f t="shared" si="0"/>
        <v>0.5915553643668149</v>
      </c>
      <c r="AT7" s="4">
        <f t="shared" si="0"/>
        <v>0.5842069456117357</v>
      </c>
      <c r="AU7" s="4">
        <f t="shared" si="0"/>
        <v>0.5769498103804865</v>
      </c>
      <c r="AV7" s="4">
        <f t="shared" si="0"/>
        <v>0.5697828247309228</v>
      </c>
      <c r="AW7" s="4">
        <f t="shared" si="0"/>
        <v>0.5627048688069556</v>
      </c>
      <c r="AX7" s="4">
        <f t="shared" si="0"/>
        <v>0.5557148366635712</v>
      </c>
      <c r="AY7" s="4">
        <f t="shared" si="0"/>
        <v>0.5488116360940262</v>
      </c>
      <c r="AZ7" s="4">
        <f t="shared" si="0"/>
        <v>0.5419941884591869</v>
      </c>
      <c r="BA7" s="4">
        <f t="shared" si="0"/>
        <v>0.5352614285189901</v>
      </c>
      <c r="BB7" s="4">
        <f t="shared" si="0"/>
        <v>0.5286123042659971</v>
      </c>
      <c r="BC7" s="4">
        <f t="shared" si="0"/>
        <v>0.5220457767610159</v>
      </c>
      <c r="BD7" s="4">
        <f t="shared" si="0"/>
        <v>0.515560819970764</v>
      </c>
      <c r="BE7" s="4">
        <f t="shared" si="0"/>
        <v>0.5091564206075491</v>
      </c>
      <c r="BF7" s="4">
        <f t="shared" si="0"/>
        <v>0.5028315779709409</v>
      </c>
      <c r="BG7" s="4">
        <f t="shared" si="0"/>
        <v>0.49658530379140947</v>
      </c>
      <c r="BH7" s="4">
        <f t="shared" si="0"/>
        <v>0.49041662207590614</v>
      </c>
      <c r="BI7" s="4">
        <f t="shared" si="0"/>
        <v>0.48432456895536247</v>
      </c>
      <c r="BJ7" s="4">
        <f t="shared" si="0"/>
        <v>0.47830819253408413</v>
      </c>
      <c r="BK7" s="4">
        <f t="shared" si="0"/>
        <v>0.47236655274101474</v>
      </c>
      <c r="BL7" s="4">
        <f t="shared" si="0"/>
        <v>0.4664987211828484</v>
      </c>
      <c r="BM7" s="4">
        <f t="shared" si="0"/>
        <v>0.4607037809989659</v>
      </c>
      <c r="BN7" s="4">
        <f t="shared" si="0"/>
        <v>0.45498082671817364</v>
      </c>
      <c r="BO7" s="4">
        <f t="shared" si="0"/>
        <v>0.44932896411722173</v>
      </c>
      <c r="BP7" s="4">
        <f t="shared" si="0"/>
        <v>0.44374731008108004</v>
      </c>
      <c r="BQ7" s="4">
        <f aca="true" t="shared" si="1" ref="BQ7:BW7">EXP(-$C$2*BQ9)</f>
        <v>0.4382349924649494</v>
      </c>
      <c r="BR7" s="4">
        <f t="shared" si="1"/>
        <v>0.43279114995798745</v>
      </c>
      <c r="BS7" s="4">
        <f t="shared" si="1"/>
        <v>0.4274149319487269</v>
      </c>
      <c r="BT7" s="4">
        <f t="shared" si="1"/>
        <v>0.4221054983921657</v>
      </c>
      <c r="BU7" s="4">
        <f t="shared" si="1"/>
        <v>0.4168620196785086</v>
      </c>
      <c r="BV7" s="4">
        <f t="shared" si="1"/>
        <v>0.4116836765035387</v>
      </c>
      <c r="BW7" s="4">
        <f t="shared" si="1"/>
        <v>0.40656965974059944</v>
      </c>
      <c r="BX7" s="4"/>
      <c r="BY7" s="4"/>
      <c r="BZ7" s="4"/>
    </row>
    <row r="8" spans="2:78" ht="15" hidden="1">
      <c r="B8" s="14" t="s">
        <v>14</v>
      </c>
      <c r="C8" s="4">
        <f>EXP(-$F$2*C9)</f>
        <v>1</v>
      </c>
      <c r="D8" s="4">
        <f>EXP(-$F$2*D9)</f>
        <v>0.991701292638876</v>
      </c>
      <c r="E8" s="4">
        <f aca="true" t="shared" si="2" ref="E8:BP8">EXP(-$F$2*E9)</f>
        <v>0.9834714538216175</v>
      </c>
      <c r="F8" s="4">
        <f t="shared" si="2"/>
        <v>0.9753099120283326</v>
      </c>
      <c r="G8" s="4">
        <f t="shared" si="2"/>
        <v>0.9672161004820059</v>
      </c>
      <c r="H8" s="4">
        <f t="shared" si="2"/>
        <v>0.9591894571091382</v>
      </c>
      <c r="I8" s="4">
        <f t="shared" si="2"/>
        <v>0.951229424500714</v>
      </c>
      <c r="J8" s="4">
        <f t="shared" si="2"/>
        <v>0.9433354498734922</v>
      </c>
      <c r="K8" s="4">
        <f t="shared" si="2"/>
        <v>0.9355069850316178</v>
      </c>
      <c r="L8" s="4">
        <f t="shared" si="2"/>
        <v>0.9277434863285529</v>
      </c>
      <c r="M8" s="4">
        <f t="shared" si="2"/>
        <v>0.9200444146293233</v>
      </c>
      <c r="N8" s="4">
        <f t="shared" si="2"/>
        <v>0.9124092352730778</v>
      </c>
      <c r="O8" s="4">
        <f t="shared" si="2"/>
        <v>0.9048374180359595</v>
      </c>
      <c r="P8" s="4">
        <f t="shared" si="2"/>
        <v>0.8973284370942841</v>
      </c>
      <c r="Q8" s="4">
        <f t="shared" si="2"/>
        <v>0.8898817709880238</v>
      </c>
      <c r="R8" s="4">
        <f t="shared" si="2"/>
        <v>0.8824969025845955</v>
      </c>
      <c r="S8" s="4">
        <f t="shared" si="2"/>
        <v>0.8751733190429475</v>
      </c>
      <c r="T8" s="4">
        <f t="shared" si="2"/>
        <v>0.8679105117779464</v>
      </c>
      <c r="U8" s="4">
        <f t="shared" si="2"/>
        <v>0.8607079764250578</v>
      </c>
      <c r="V8" s="4">
        <f t="shared" si="2"/>
        <v>0.853565212805321</v>
      </c>
      <c r="W8" s="4">
        <f t="shared" si="2"/>
        <v>0.8464817248906141</v>
      </c>
      <c r="X8" s="4">
        <f t="shared" si="2"/>
        <v>0.8394570207692074</v>
      </c>
      <c r="Y8" s="4">
        <f t="shared" si="2"/>
        <v>0.8324906126116027</v>
      </c>
      <c r="Z8" s="4">
        <f t="shared" si="2"/>
        <v>0.8255820166366562</v>
      </c>
      <c r="AA8" s="4">
        <f t="shared" si="2"/>
        <v>0.8187307530779819</v>
      </c>
      <c r="AB8" s="4">
        <f t="shared" si="2"/>
        <v>0.811936346150635</v>
      </c>
      <c r="AC8" s="4">
        <f t="shared" si="2"/>
        <v>0.8051983240180706</v>
      </c>
      <c r="AD8" s="4">
        <f t="shared" si="2"/>
        <v>0.7985162187593771</v>
      </c>
      <c r="AE8" s="4">
        <f t="shared" si="2"/>
        <v>0.7918895663367816</v>
      </c>
      <c r="AF8" s="4">
        <f t="shared" si="2"/>
        <v>0.7853179065634253</v>
      </c>
      <c r="AG8" s="4">
        <f t="shared" si="2"/>
        <v>0.7788007830714049</v>
      </c>
      <c r="AH8" s="4">
        <f t="shared" si="2"/>
        <v>0.772337743280081</v>
      </c>
      <c r="AI8" s="4">
        <f t="shared" si="2"/>
        <v>0.7659283383646487</v>
      </c>
      <c r="AJ8" s="4">
        <f t="shared" si="2"/>
        <v>0.7595721232249684</v>
      </c>
      <c r="AK8" s="4">
        <f t="shared" si="2"/>
        <v>0.7532686564546568</v>
      </c>
      <c r="AL8" s="4">
        <f t="shared" si="2"/>
        <v>0.7470175003104325</v>
      </c>
      <c r="AM8" s="4">
        <f t="shared" si="2"/>
        <v>0.7408182206817178</v>
      </c>
      <c r="AN8" s="4">
        <f t="shared" si="2"/>
        <v>0.7346703870604916</v>
      </c>
      <c r="AO8" s="4">
        <f t="shared" si="2"/>
        <v>0.7285735725113928</v>
      </c>
      <c r="AP8" s="4">
        <f t="shared" si="2"/>
        <v>0.7225273536420721</v>
      </c>
      <c r="AQ8" s="4">
        <f t="shared" si="2"/>
        <v>0.7165313105737892</v>
      </c>
      <c r="AR8" s="4">
        <f t="shared" si="2"/>
        <v>0.7105850269122546</v>
      </c>
      <c r="AS8" s="4">
        <f t="shared" si="2"/>
        <v>0.7046880897187133</v>
      </c>
      <c r="AT8" s="4">
        <f t="shared" si="2"/>
        <v>0.6988400894812682</v>
      </c>
      <c r="AU8" s="4">
        <f t="shared" si="2"/>
        <v>0.6930406200864413</v>
      </c>
      <c r="AV8" s="4">
        <f t="shared" si="2"/>
        <v>0.687289278790972</v>
      </c>
      <c r="AW8" s="4">
        <f t="shared" si="2"/>
        <v>0.6815856661938478</v>
      </c>
      <c r="AX8" s="4">
        <f t="shared" si="2"/>
        <v>0.6759293862085682</v>
      </c>
      <c r="AY8" s="4">
        <f t="shared" si="2"/>
        <v>0.6703200460356391</v>
      </c>
      <c r="AZ8" s="4">
        <f t="shared" si="2"/>
        <v>0.6647572561352941</v>
      </c>
      <c r="BA8" s="4">
        <f t="shared" si="2"/>
        <v>0.6592406302004435</v>
      </c>
      <c r="BB8" s="4">
        <f t="shared" si="2"/>
        <v>0.6537697851298472</v>
      </c>
      <c r="BC8" s="4">
        <f t="shared" si="2"/>
        <v>0.6483443410015096</v>
      </c>
      <c r="BD8" s="4">
        <f t="shared" si="2"/>
        <v>0.6429639210462973</v>
      </c>
      <c r="BE8" s="4">
        <f t="shared" si="2"/>
        <v>0.6376281516217732</v>
      </c>
      <c r="BF8" s="4">
        <f t="shared" si="2"/>
        <v>0.6323366621862497</v>
      </c>
      <c r="BG8" s="4">
        <f t="shared" si="2"/>
        <v>0.6270890852730561</v>
      </c>
      <c r="BH8" s="4">
        <f t="shared" si="2"/>
        <v>0.62188505646502</v>
      </c>
      <c r="BI8" s="4">
        <f t="shared" si="2"/>
        <v>0.6167242143691608</v>
      </c>
      <c r="BJ8" s="4">
        <f t="shared" si="2"/>
        <v>0.611606200591592</v>
      </c>
      <c r="BK8" s="4">
        <f t="shared" si="2"/>
        <v>0.6065306597126334</v>
      </c>
      <c r="BL8" s="4">
        <f t="shared" si="2"/>
        <v>0.6014972392621288</v>
      </c>
      <c r="BM8" s="4">
        <f t="shared" si="2"/>
        <v>0.5965055896949685</v>
      </c>
      <c r="BN8" s="4">
        <f t="shared" si="2"/>
        <v>0.5915553643668152</v>
      </c>
      <c r="BO8" s="4">
        <f t="shared" si="2"/>
        <v>0.5866462195100319</v>
      </c>
      <c r="BP8" s="4">
        <f t="shared" si="2"/>
        <v>0.5817778142098085</v>
      </c>
      <c r="BQ8" s="4">
        <f aca="true" t="shared" si="3" ref="BQ8:BW8">EXP(-$F$2*BQ9)</f>
        <v>0.5769498103804869</v>
      </c>
      <c r="BR8" s="4">
        <f t="shared" si="3"/>
        <v>0.5721618727420832</v>
      </c>
      <c r="BS8" s="4">
        <f t="shared" si="3"/>
        <v>0.567413668797004</v>
      </c>
      <c r="BT8" s="4">
        <f t="shared" si="3"/>
        <v>0.5627048688069559</v>
      </c>
      <c r="BU8" s="4">
        <f t="shared" si="3"/>
        <v>0.5580351457700473</v>
      </c>
      <c r="BV8" s="4">
        <f t="shared" si="3"/>
        <v>0.5534041753980795</v>
      </c>
      <c r="BW8" s="4">
        <f t="shared" si="3"/>
        <v>0.5488116360940266</v>
      </c>
      <c r="BX8" s="4"/>
      <c r="BY8" s="4"/>
      <c r="BZ8" s="4"/>
    </row>
    <row r="9" spans="2:78" ht="15">
      <c r="B9" s="6" t="s">
        <v>3</v>
      </c>
      <c r="C9" s="5">
        <v>0</v>
      </c>
      <c r="D9" s="5">
        <f>C9+$C$6</f>
        <v>0.08333333333333333</v>
      </c>
      <c r="E9" s="5">
        <f aca="true" t="shared" si="4" ref="E9:BP9">D9+$C$6</f>
        <v>0.16666666666666666</v>
      </c>
      <c r="F9" s="5">
        <f t="shared" si="4"/>
        <v>0.25</v>
      </c>
      <c r="G9" s="5">
        <f t="shared" si="4"/>
        <v>0.3333333333333333</v>
      </c>
      <c r="H9" s="5">
        <f t="shared" si="4"/>
        <v>0.41666666666666663</v>
      </c>
      <c r="I9" s="5">
        <f t="shared" si="4"/>
        <v>0.49999999999999994</v>
      </c>
      <c r="J9" s="5">
        <f t="shared" si="4"/>
        <v>0.5833333333333333</v>
      </c>
      <c r="K9" s="5">
        <f t="shared" si="4"/>
        <v>0.6666666666666666</v>
      </c>
      <c r="L9" s="5">
        <f t="shared" si="4"/>
        <v>0.75</v>
      </c>
      <c r="M9" s="5">
        <f t="shared" si="4"/>
        <v>0.8333333333333334</v>
      </c>
      <c r="N9" s="5">
        <f t="shared" si="4"/>
        <v>0.9166666666666667</v>
      </c>
      <c r="O9" s="5">
        <f t="shared" si="4"/>
        <v>1</v>
      </c>
      <c r="P9" s="5">
        <f t="shared" si="4"/>
        <v>1.0833333333333333</v>
      </c>
      <c r="Q9" s="5">
        <f t="shared" si="4"/>
        <v>1.1666666666666665</v>
      </c>
      <c r="R9" s="5">
        <f t="shared" si="4"/>
        <v>1.2499999999999998</v>
      </c>
      <c r="S9" s="5">
        <f t="shared" si="4"/>
        <v>1.333333333333333</v>
      </c>
      <c r="T9" s="5">
        <f t="shared" si="4"/>
        <v>1.4166666666666663</v>
      </c>
      <c r="U9" s="5">
        <f t="shared" si="4"/>
        <v>1.4999999999999996</v>
      </c>
      <c r="V9" s="5">
        <f t="shared" si="4"/>
        <v>1.5833333333333328</v>
      </c>
      <c r="W9" s="5">
        <f t="shared" si="4"/>
        <v>1.666666666666666</v>
      </c>
      <c r="X9" s="5">
        <f t="shared" si="4"/>
        <v>1.7499999999999993</v>
      </c>
      <c r="Y9" s="5">
        <f t="shared" si="4"/>
        <v>1.8333333333333326</v>
      </c>
      <c r="Z9" s="5">
        <f t="shared" si="4"/>
        <v>1.9166666666666659</v>
      </c>
      <c r="AA9" s="5">
        <f t="shared" si="4"/>
        <v>1.9999999999999991</v>
      </c>
      <c r="AB9" s="5">
        <f t="shared" si="4"/>
        <v>2.0833333333333326</v>
      </c>
      <c r="AC9" s="5">
        <f t="shared" si="4"/>
        <v>2.166666666666666</v>
      </c>
      <c r="AD9" s="5">
        <f t="shared" si="4"/>
        <v>2.2499999999999996</v>
      </c>
      <c r="AE9" s="5">
        <f t="shared" si="4"/>
        <v>2.333333333333333</v>
      </c>
      <c r="AF9" s="5">
        <f t="shared" si="4"/>
        <v>2.4166666666666665</v>
      </c>
      <c r="AG9" s="5">
        <f t="shared" si="4"/>
        <v>2.5</v>
      </c>
      <c r="AH9" s="5">
        <f t="shared" si="4"/>
        <v>2.5833333333333335</v>
      </c>
      <c r="AI9" s="5">
        <f t="shared" si="4"/>
        <v>2.666666666666667</v>
      </c>
      <c r="AJ9" s="5">
        <f t="shared" si="4"/>
        <v>2.7500000000000004</v>
      </c>
      <c r="AK9" s="5">
        <f t="shared" si="4"/>
        <v>2.833333333333334</v>
      </c>
      <c r="AL9" s="5">
        <f t="shared" si="4"/>
        <v>2.9166666666666674</v>
      </c>
      <c r="AM9" s="5">
        <f t="shared" si="4"/>
        <v>3.000000000000001</v>
      </c>
      <c r="AN9" s="5">
        <f t="shared" si="4"/>
        <v>3.0833333333333344</v>
      </c>
      <c r="AO9" s="5">
        <f t="shared" si="4"/>
        <v>3.166666666666668</v>
      </c>
      <c r="AP9" s="5">
        <f t="shared" si="4"/>
        <v>3.2500000000000013</v>
      </c>
      <c r="AQ9" s="5">
        <f t="shared" si="4"/>
        <v>3.333333333333335</v>
      </c>
      <c r="AR9" s="5">
        <f t="shared" si="4"/>
        <v>3.4166666666666683</v>
      </c>
      <c r="AS9" s="5">
        <f t="shared" si="4"/>
        <v>3.5000000000000018</v>
      </c>
      <c r="AT9" s="5">
        <f t="shared" si="4"/>
        <v>3.5833333333333353</v>
      </c>
      <c r="AU9" s="5">
        <f t="shared" si="4"/>
        <v>3.6666666666666687</v>
      </c>
      <c r="AV9" s="5">
        <f t="shared" si="4"/>
        <v>3.750000000000002</v>
      </c>
      <c r="AW9" s="5">
        <f t="shared" si="4"/>
        <v>3.8333333333333357</v>
      </c>
      <c r="AX9" s="5">
        <f t="shared" si="4"/>
        <v>3.916666666666669</v>
      </c>
      <c r="AY9" s="5">
        <f t="shared" si="4"/>
        <v>4.000000000000003</v>
      </c>
      <c r="AZ9" s="5">
        <f t="shared" si="4"/>
        <v>4.083333333333336</v>
      </c>
      <c r="BA9" s="5">
        <f t="shared" si="4"/>
        <v>4.166666666666669</v>
      </c>
      <c r="BB9" s="5">
        <f t="shared" si="4"/>
        <v>4.250000000000002</v>
      </c>
      <c r="BC9" s="5">
        <f t="shared" si="4"/>
        <v>4.333333333333335</v>
      </c>
      <c r="BD9" s="5">
        <f t="shared" si="4"/>
        <v>4.416666666666668</v>
      </c>
      <c r="BE9" s="5">
        <f t="shared" si="4"/>
        <v>4.500000000000001</v>
      </c>
      <c r="BF9" s="5">
        <f t="shared" si="4"/>
        <v>4.583333333333334</v>
      </c>
      <c r="BG9" s="5">
        <f t="shared" si="4"/>
        <v>4.666666666666667</v>
      </c>
      <c r="BH9" s="5">
        <f t="shared" si="4"/>
        <v>4.75</v>
      </c>
      <c r="BI9" s="5">
        <f t="shared" si="4"/>
        <v>4.833333333333333</v>
      </c>
      <c r="BJ9" s="5">
        <f t="shared" si="4"/>
        <v>4.916666666666666</v>
      </c>
      <c r="BK9" s="5">
        <f t="shared" si="4"/>
        <v>4.999999999999999</v>
      </c>
      <c r="BL9" s="5">
        <f t="shared" si="4"/>
        <v>5.083333333333332</v>
      </c>
      <c r="BM9" s="5">
        <f t="shared" si="4"/>
        <v>5.166666666666665</v>
      </c>
      <c r="BN9" s="5">
        <f t="shared" si="4"/>
        <v>5.249999999999998</v>
      </c>
      <c r="BO9" s="5">
        <f t="shared" si="4"/>
        <v>5.333333333333331</v>
      </c>
      <c r="BP9" s="5">
        <f t="shared" si="4"/>
        <v>5.416666666666664</v>
      </c>
      <c r="BQ9" s="5">
        <f aca="true" t="shared" si="5" ref="BQ9:BW9">BP9+$C$6</f>
        <v>5.499999999999997</v>
      </c>
      <c r="BR9" s="5">
        <f t="shared" si="5"/>
        <v>5.58333333333333</v>
      </c>
      <c r="BS9" s="5">
        <f t="shared" si="5"/>
        <v>5.666666666666663</v>
      </c>
      <c r="BT9" s="5">
        <f t="shared" si="5"/>
        <v>5.7499999999999964</v>
      </c>
      <c r="BU9" s="5">
        <f t="shared" si="5"/>
        <v>5.8333333333333295</v>
      </c>
      <c r="BV9" s="5">
        <f t="shared" si="5"/>
        <v>5.9166666666666625</v>
      </c>
      <c r="BW9" s="5">
        <f t="shared" si="5"/>
        <v>5.999999999999996</v>
      </c>
      <c r="BX9" s="5"/>
      <c r="BY9" s="5"/>
      <c r="BZ9" s="5"/>
    </row>
    <row r="10" spans="2:78" ht="15">
      <c r="B10" s="19" t="s">
        <v>17</v>
      </c>
      <c r="C10" s="13">
        <f>$C$5</f>
        <v>25</v>
      </c>
      <c r="D10" s="5">
        <f>C10*EXP((($C$4-0.5*$C$3^2)*$C$6)+($C$3*D$16*SQRT($C$6)))</f>
        <v>25.30587280107539</v>
      </c>
      <c r="E10" s="5">
        <f aca="true" t="shared" si="6" ref="E10:BP10">D10*EXP((($C$4-0.5*$C$3^2)*$C$6)+($C$3*E$16*SQRT($C$6)))</f>
        <v>28.3804053661203</v>
      </c>
      <c r="F10" s="5">
        <f t="shared" si="6"/>
        <v>28.83990668115058</v>
      </c>
      <c r="G10" s="5">
        <f t="shared" si="6"/>
        <v>30.76770430291535</v>
      </c>
      <c r="H10" s="5">
        <f t="shared" si="6"/>
        <v>29.297654751523368</v>
      </c>
      <c r="I10" s="5">
        <f t="shared" si="6"/>
        <v>27.724498055009313</v>
      </c>
      <c r="J10" s="5">
        <f t="shared" si="6"/>
        <v>27.06873227332075</v>
      </c>
      <c r="K10" s="5">
        <f t="shared" si="6"/>
        <v>24.671674983406287</v>
      </c>
      <c r="L10" s="5">
        <f t="shared" si="6"/>
        <v>24.961101039687193</v>
      </c>
      <c r="M10" s="5">
        <f t="shared" si="6"/>
        <v>23.930211273165163</v>
      </c>
      <c r="N10" s="5">
        <f t="shared" si="6"/>
        <v>24.261391207691513</v>
      </c>
      <c r="O10" s="5">
        <f t="shared" si="6"/>
        <v>26.18471554575766</v>
      </c>
      <c r="P10" s="5">
        <f t="shared" si="6"/>
        <v>25.92404592327335</v>
      </c>
      <c r="Q10" s="5">
        <f t="shared" si="6"/>
        <v>26.035258228037552</v>
      </c>
      <c r="R10" s="5">
        <f t="shared" si="6"/>
        <v>25.73756049958822</v>
      </c>
      <c r="S10" s="5">
        <f t="shared" si="6"/>
        <v>25.17162428503202</v>
      </c>
      <c r="T10" s="5">
        <f t="shared" si="6"/>
        <v>25.069944758441693</v>
      </c>
      <c r="U10" s="5">
        <f t="shared" si="6"/>
        <v>23.950039113954258</v>
      </c>
      <c r="V10" s="5">
        <f t="shared" si="6"/>
        <v>28.741523727400573</v>
      </c>
      <c r="W10" s="5">
        <f t="shared" si="6"/>
        <v>28.420510921078176</v>
      </c>
      <c r="X10" s="5">
        <f t="shared" si="6"/>
        <v>28.16372573557248</v>
      </c>
      <c r="Y10" s="5">
        <f t="shared" si="6"/>
        <v>28.30386081010772</v>
      </c>
      <c r="Z10" s="5">
        <f t="shared" si="6"/>
        <v>33.605591993103275</v>
      </c>
      <c r="AA10" s="5">
        <f t="shared" si="6"/>
        <v>40.0251253266767</v>
      </c>
      <c r="AB10" s="5">
        <f t="shared" si="6"/>
        <v>40.33515955520084</v>
      </c>
      <c r="AC10" s="5">
        <f t="shared" si="6"/>
        <v>46.2492402095118</v>
      </c>
      <c r="AD10" s="5">
        <f t="shared" si="6"/>
        <v>50.217631754183955</v>
      </c>
      <c r="AE10" s="5">
        <f t="shared" si="6"/>
        <v>57.0418846070518</v>
      </c>
      <c r="AF10" s="5">
        <f t="shared" si="6"/>
        <v>54.691775149050365</v>
      </c>
      <c r="AG10" s="5">
        <f t="shared" si="6"/>
        <v>59.200678160833135</v>
      </c>
      <c r="AH10" s="5">
        <f t="shared" si="6"/>
        <v>59.582480610637376</v>
      </c>
      <c r="AI10" s="5">
        <f t="shared" si="6"/>
        <v>67.29621433655026</v>
      </c>
      <c r="AJ10" s="5">
        <f t="shared" si="6"/>
        <v>61.0960680272629</v>
      </c>
      <c r="AK10" s="5">
        <f t="shared" si="6"/>
        <v>69.24979524581832</v>
      </c>
      <c r="AL10" s="5">
        <f t="shared" si="6"/>
        <v>68.82967600734393</v>
      </c>
      <c r="AM10" s="5">
        <f t="shared" si="6"/>
        <v>71.01387081922762</v>
      </c>
      <c r="AN10" s="5">
        <f t="shared" si="6"/>
        <v>61.68968336215009</v>
      </c>
      <c r="AO10" s="5">
        <f t="shared" si="6"/>
        <v>67.84371573073398</v>
      </c>
      <c r="AP10" s="5">
        <f t="shared" si="6"/>
        <v>74.29121852198504</v>
      </c>
      <c r="AQ10" s="5">
        <f t="shared" si="6"/>
        <v>78.91607750377823</v>
      </c>
      <c r="AR10" s="5">
        <f t="shared" si="6"/>
        <v>73.87858395852103</v>
      </c>
      <c r="AS10" s="5">
        <f t="shared" si="6"/>
        <v>61.15078501956341</v>
      </c>
      <c r="AT10" s="5">
        <f t="shared" si="6"/>
        <v>57.192603697614764</v>
      </c>
      <c r="AU10" s="5">
        <f t="shared" si="6"/>
        <v>56.997082378630914</v>
      </c>
      <c r="AV10" s="5">
        <f t="shared" si="6"/>
        <v>55.41174974304831</v>
      </c>
      <c r="AW10" s="5">
        <f t="shared" si="6"/>
        <v>56.98831386865145</v>
      </c>
      <c r="AX10" s="5">
        <f t="shared" si="6"/>
        <v>55.525588189853096</v>
      </c>
      <c r="AY10" s="5">
        <f t="shared" si="6"/>
        <v>57.2650516011933</v>
      </c>
      <c r="AZ10" s="5">
        <f t="shared" si="6"/>
        <v>50.80928851224288</v>
      </c>
      <c r="BA10" s="5">
        <f t="shared" si="6"/>
        <v>42.83563706541023</v>
      </c>
      <c r="BB10" s="5">
        <f t="shared" si="6"/>
        <v>48.87658747890992</v>
      </c>
      <c r="BC10" s="5">
        <f t="shared" si="6"/>
        <v>49.71781261189331</v>
      </c>
      <c r="BD10" s="5">
        <f t="shared" si="6"/>
        <v>52.78012013369384</v>
      </c>
      <c r="BE10" s="5">
        <f t="shared" si="6"/>
        <v>55.81143761448472</v>
      </c>
      <c r="BF10" s="5">
        <f t="shared" si="6"/>
        <v>51.10646116058479</v>
      </c>
      <c r="BG10" s="5">
        <f t="shared" si="6"/>
        <v>57.106311377308494</v>
      </c>
      <c r="BH10" s="5">
        <f t="shared" si="6"/>
        <v>55.80442034297256</v>
      </c>
      <c r="BI10" s="5">
        <f t="shared" si="6"/>
        <v>57.09789113959101</v>
      </c>
      <c r="BJ10" s="5">
        <f t="shared" si="6"/>
        <v>58.63056342985444</v>
      </c>
      <c r="BK10" s="5">
        <f t="shared" si="6"/>
        <v>62.1276234441629</v>
      </c>
      <c r="BL10" s="5">
        <f t="shared" si="6"/>
        <v>63.060454982418705</v>
      </c>
      <c r="BM10" s="5">
        <f t="shared" si="6"/>
        <v>62.26575010133322</v>
      </c>
      <c r="BN10" s="5">
        <f t="shared" si="6"/>
        <v>58.96301185481578</v>
      </c>
      <c r="BO10" s="5">
        <f t="shared" si="6"/>
        <v>55.26600844171503</v>
      </c>
      <c r="BP10" s="5">
        <f t="shared" si="6"/>
        <v>58.02347717039994</v>
      </c>
      <c r="BQ10" s="5">
        <f aca="true" t="shared" si="7" ref="BQ10:BW10">BP10*EXP((($C$4-0.5*$C$3^2)*$C$6)+($C$3*BQ$16*SQRT($C$6)))</f>
        <v>62.11463485703422</v>
      </c>
      <c r="BR10" s="5">
        <f t="shared" si="7"/>
        <v>70.27387866504785</v>
      </c>
      <c r="BS10" s="5">
        <f t="shared" si="7"/>
        <v>70.97890945541208</v>
      </c>
      <c r="BT10" s="5">
        <f t="shared" si="7"/>
        <v>78.55509353355474</v>
      </c>
      <c r="BU10" s="5">
        <f t="shared" si="7"/>
        <v>81.04553502328484</v>
      </c>
      <c r="BV10" s="5">
        <f t="shared" si="7"/>
        <v>71.54468635652066</v>
      </c>
      <c r="BW10" s="5">
        <f t="shared" si="7"/>
        <v>74.27512995037857</v>
      </c>
      <c r="BX10" s="5"/>
      <c r="BY10" s="5"/>
      <c r="BZ10" s="5"/>
    </row>
    <row r="11" spans="2:78" ht="15" hidden="1">
      <c r="B11" s="6" t="s">
        <v>16</v>
      </c>
      <c r="C11" s="13">
        <f>$C$5</f>
        <v>25</v>
      </c>
      <c r="D11" s="5">
        <f>C11*EXP((($F$4-0.5*$C$3^2)*$C$6)+($C$3*D$16*SQRT($C$6)))</f>
        <v>25.200651028660637</v>
      </c>
      <c r="E11" s="5">
        <f aca="true" t="shared" si="8" ref="E11:BP11">D11*EXP((($F$4-0.5*$C$3^2)*$C$6)+($C$3*E$16*SQRT($C$6)))</f>
        <v>28.144884687196793</v>
      </c>
      <c r="F11" s="5">
        <f t="shared" si="8"/>
        <v>28.48165160661949</v>
      </c>
      <c r="G11" s="5">
        <f t="shared" si="8"/>
        <v>30.259158881541808</v>
      </c>
      <c r="H11" s="5">
        <f t="shared" si="8"/>
        <v>28.693601018436542</v>
      </c>
      <c r="I11" s="5">
        <f t="shared" si="8"/>
        <v>27.039977759060825</v>
      </c>
      <c r="J11" s="5">
        <f t="shared" si="8"/>
        <v>26.290630065696796</v>
      </c>
      <c r="K11" s="5">
        <f t="shared" si="8"/>
        <v>23.862841269809696</v>
      </c>
      <c r="L11" s="5">
        <f t="shared" si="8"/>
        <v>24.04239318159211</v>
      </c>
      <c r="M11" s="5">
        <f t="shared" si="8"/>
        <v>22.953606359614277</v>
      </c>
      <c r="N11" s="5">
        <f t="shared" si="8"/>
        <v>23.17450876074675</v>
      </c>
      <c r="O11" s="5">
        <f t="shared" si="8"/>
        <v>24.907671899305956</v>
      </c>
      <c r="P11" s="5">
        <f t="shared" si="8"/>
        <v>24.55718023367305</v>
      </c>
      <c r="Q11" s="5">
        <f t="shared" si="8"/>
        <v>24.55998203311834</v>
      </c>
      <c r="R11" s="5">
        <f t="shared" si="8"/>
        <v>24.1782005382653</v>
      </c>
      <c r="S11" s="5">
        <f t="shared" si="8"/>
        <v>23.548230343238956</v>
      </c>
      <c r="T11" s="5">
        <f t="shared" si="8"/>
        <v>23.355590454276175</v>
      </c>
      <c r="U11" s="5">
        <f t="shared" si="8"/>
        <v>22.21949278528513</v>
      </c>
      <c r="V11" s="5">
        <f t="shared" si="8"/>
        <v>26.553889396446646</v>
      </c>
      <c r="W11" s="5">
        <f t="shared" si="8"/>
        <v>26.14813233384966</v>
      </c>
      <c r="X11" s="5">
        <f t="shared" si="8"/>
        <v>25.804137014931</v>
      </c>
      <c r="Y11" s="5">
        <f t="shared" si="8"/>
        <v>25.82470399702602</v>
      </c>
      <c r="Z11" s="5">
        <f t="shared" si="8"/>
        <v>30.534559733642347</v>
      </c>
      <c r="AA11" s="5">
        <f t="shared" si="8"/>
        <v>36.21623105715583</v>
      </c>
      <c r="AB11" s="5">
        <f t="shared" si="8"/>
        <v>36.34500816048771</v>
      </c>
      <c r="AC11" s="5">
        <f t="shared" si="8"/>
        <v>41.50075843399934</v>
      </c>
      <c r="AD11" s="5">
        <f t="shared" si="8"/>
        <v>44.87434251361113</v>
      </c>
      <c r="AE11" s="5">
        <f t="shared" si="8"/>
        <v>50.76053329461774</v>
      </c>
      <c r="AF11" s="5">
        <f t="shared" si="8"/>
        <v>48.46684722723426</v>
      </c>
      <c r="AG11" s="5">
        <f t="shared" si="8"/>
        <v>52.24441510784273</v>
      </c>
      <c r="AH11" s="5">
        <f t="shared" si="8"/>
        <v>52.36272141183901</v>
      </c>
      <c r="AI11" s="5">
        <f t="shared" si="8"/>
        <v>58.895851259944266</v>
      </c>
      <c r="AJ11" s="5">
        <f t="shared" si="8"/>
        <v>53.247321935522706</v>
      </c>
      <c r="AK11" s="5">
        <f t="shared" si="8"/>
        <v>60.10262523231618</v>
      </c>
      <c r="AL11" s="5">
        <f t="shared" si="8"/>
        <v>59.489608838057116</v>
      </c>
      <c r="AM11" s="5">
        <f t="shared" si="8"/>
        <v>61.12220505092785</v>
      </c>
      <c r="AN11" s="5">
        <f t="shared" si="8"/>
        <v>52.87602612597623</v>
      </c>
      <c r="AO11" s="5">
        <f t="shared" si="8"/>
        <v>57.909035655207646</v>
      </c>
      <c r="AP11" s="5">
        <f t="shared" si="8"/>
        <v>63.1487311061384</v>
      </c>
      <c r="AQ11" s="5">
        <f t="shared" si="8"/>
        <v>66.80101740699956</v>
      </c>
      <c r="AR11" s="5">
        <f t="shared" si="8"/>
        <v>62.276842986698874</v>
      </c>
      <c r="AS11" s="5">
        <f t="shared" si="8"/>
        <v>51.33345581022096</v>
      </c>
      <c r="AT11" s="5">
        <f t="shared" si="8"/>
        <v>47.81110417201039</v>
      </c>
      <c r="AU11" s="5">
        <f t="shared" si="8"/>
        <v>47.44953602646042</v>
      </c>
      <c r="AV11" s="5">
        <f t="shared" si="8"/>
        <v>45.937954026312354</v>
      </c>
      <c r="AW11" s="5">
        <f t="shared" si="8"/>
        <v>47.04852708840397</v>
      </c>
      <c r="AX11" s="5">
        <f t="shared" si="8"/>
        <v>45.65032058252861</v>
      </c>
      <c r="AY11" s="5">
        <f t="shared" si="8"/>
        <v>46.88465882249447</v>
      </c>
      <c r="AZ11" s="5">
        <f t="shared" si="8"/>
        <v>41.42615795347866</v>
      </c>
      <c r="BA11" s="5">
        <f t="shared" si="8"/>
        <v>34.77981064392388</v>
      </c>
      <c r="BB11" s="5">
        <f t="shared" si="8"/>
        <v>39.51966903266054</v>
      </c>
      <c r="BC11" s="5">
        <f t="shared" si="8"/>
        <v>40.032699388940976</v>
      </c>
      <c r="BD11" s="5">
        <f t="shared" si="8"/>
        <v>42.3217557370894</v>
      </c>
      <c r="BE11" s="5">
        <f t="shared" si="8"/>
        <v>44.566338127443196</v>
      </c>
      <c r="BF11" s="5">
        <f t="shared" si="8"/>
        <v>40.63965296751737</v>
      </c>
      <c r="BG11" s="5">
        <f t="shared" si="8"/>
        <v>45.22189215167003</v>
      </c>
      <c r="BH11" s="5">
        <f t="shared" si="8"/>
        <v>44.0071923854693</v>
      </c>
      <c r="BI11" s="5">
        <f t="shared" si="8"/>
        <v>44.83999633892995</v>
      </c>
      <c r="BJ11" s="5">
        <f t="shared" si="8"/>
        <v>45.852181999238816</v>
      </c>
      <c r="BK11" s="5">
        <f t="shared" si="8"/>
        <v>48.38504178867942</v>
      </c>
      <c r="BL11" s="5">
        <f t="shared" si="8"/>
        <v>48.907326062866396</v>
      </c>
      <c r="BM11" s="5">
        <f t="shared" si="8"/>
        <v>48.09018891690516</v>
      </c>
      <c r="BN11" s="5">
        <f t="shared" si="8"/>
        <v>45.35000694011538</v>
      </c>
      <c r="BO11" s="5">
        <f t="shared" si="8"/>
        <v>42.329802013809434</v>
      </c>
      <c r="BP11" s="5">
        <f t="shared" si="8"/>
        <v>44.257036427020616</v>
      </c>
      <c r="BQ11" s="5">
        <f aca="true" t="shared" si="9" ref="BQ11:BW11">BP11*EXP((($F$4-0.5*$C$3^2)*$C$6)+($C$3*BQ$16*SQRT($C$6)))</f>
        <v>47.18054508170111</v>
      </c>
      <c r="BR11" s="5">
        <f t="shared" si="9"/>
        <v>53.15613326993564</v>
      </c>
      <c r="BS11" s="5">
        <f t="shared" si="9"/>
        <v>53.46618776209498</v>
      </c>
      <c r="BT11" s="5">
        <f t="shared" si="9"/>
        <v>58.92704816563408</v>
      </c>
      <c r="BU11" s="5">
        <f t="shared" si="9"/>
        <v>60.54243298441582</v>
      </c>
      <c r="BV11" s="5">
        <f t="shared" si="9"/>
        <v>53.22290799912743</v>
      </c>
      <c r="BW11" s="5">
        <f t="shared" si="9"/>
        <v>55.024369610742774</v>
      </c>
      <c r="BX11" s="5"/>
      <c r="BY11" s="5"/>
      <c r="BZ11" s="5"/>
    </row>
    <row r="12" spans="2:78" ht="15">
      <c r="B12" s="19" t="s">
        <v>17</v>
      </c>
      <c r="C12" s="13">
        <f>$C$5+10</f>
        <v>35</v>
      </c>
      <c r="D12" s="5">
        <f>C12*EXP((($C$4-0.5*$C$3^2)*$C$6)+($C$3*D18*SQRT($C$6)))</f>
        <v>35.12937536243717</v>
      </c>
      <c r="E12" s="5">
        <f>D12*EXP((($C$4-0.5*$C$3^2)*$C$6)+($C$3*E18*SQRT($C$6)))</f>
        <v>37.84882362516176</v>
      </c>
      <c r="F12" s="5">
        <f aca="true" t="shared" si="10" ref="F12:BQ12">E12*EXP((($C$4-0.5*$C$3^2)*$C$6)+($C$3*F18*SQRT($C$6)))</f>
        <v>40.78561397323641</v>
      </c>
      <c r="G12" s="5">
        <f t="shared" si="10"/>
        <v>39.474698765660015</v>
      </c>
      <c r="H12" s="5">
        <f t="shared" si="10"/>
        <v>37.810253711373875</v>
      </c>
      <c r="I12" s="5">
        <f t="shared" si="10"/>
        <v>37.007405296660814</v>
      </c>
      <c r="J12" s="5">
        <f t="shared" si="10"/>
        <v>32.70238736848367</v>
      </c>
      <c r="K12" s="5">
        <f t="shared" si="10"/>
        <v>29.124584016780663</v>
      </c>
      <c r="L12" s="5">
        <f t="shared" si="10"/>
        <v>28.81060158484063</v>
      </c>
      <c r="M12" s="5">
        <f t="shared" si="10"/>
        <v>30.293927038377017</v>
      </c>
      <c r="N12" s="5">
        <f t="shared" si="10"/>
        <v>29.196977159860506</v>
      </c>
      <c r="O12" s="5">
        <f t="shared" si="10"/>
        <v>31.620961158001958</v>
      </c>
      <c r="P12" s="5">
        <f t="shared" si="10"/>
        <v>29.464996553607723</v>
      </c>
      <c r="Q12" s="5">
        <f t="shared" si="10"/>
        <v>30.789434338609645</v>
      </c>
      <c r="R12" s="5">
        <f t="shared" si="10"/>
        <v>28.059927756871698</v>
      </c>
      <c r="S12" s="5">
        <f t="shared" si="10"/>
        <v>30.28227920331727</v>
      </c>
      <c r="T12" s="5">
        <f t="shared" si="10"/>
        <v>27.339831040155673</v>
      </c>
      <c r="U12" s="5">
        <f t="shared" si="10"/>
        <v>28.26892770563187</v>
      </c>
      <c r="V12" s="5">
        <f t="shared" si="10"/>
        <v>29.824653247128193</v>
      </c>
      <c r="W12" s="5">
        <f t="shared" si="10"/>
        <v>28.699853150262953</v>
      </c>
      <c r="X12" s="5">
        <f t="shared" si="10"/>
        <v>28.817948995917558</v>
      </c>
      <c r="Y12" s="5">
        <f t="shared" si="10"/>
        <v>29.224214237476684</v>
      </c>
      <c r="Z12" s="5">
        <f t="shared" si="10"/>
        <v>34.34620937880961</v>
      </c>
      <c r="AA12" s="5">
        <f t="shared" si="10"/>
        <v>37.47958567240633</v>
      </c>
      <c r="AB12" s="5">
        <f t="shared" si="10"/>
        <v>39.1609554817585</v>
      </c>
      <c r="AC12" s="5">
        <f t="shared" si="10"/>
        <v>38.55967662296077</v>
      </c>
      <c r="AD12" s="5">
        <f t="shared" si="10"/>
        <v>38.777421918438556</v>
      </c>
      <c r="AE12" s="5">
        <f t="shared" si="10"/>
        <v>40.18633155911567</v>
      </c>
      <c r="AF12" s="5">
        <f t="shared" si="10"/>
        <v>43.86750801805236</v>
      </c>
      <c r="AG12" s="5">
        <f t="shared" si="10"/>
        <v>46.29249224864889</v>
      </c>
      <c r="AH12" s="5">
        <f t="shared" si="10"/>
        <v>47.11382314403523</v>
      </c>
      <c r="AI12" s="5">
        <f t="shared" si="10"/>
        <v>44.35048531819626</v>
      </c>
      <c r="AJ12" s="5">
        <f t="shared" si="10"/>
        <v>39.6531564571837</v>
      </c>
      <c r="AK12" s="5">
        <f t="shared" si="10"/>
        <v>43.27631943463052</v>
      </c>
      <c r="AL12" s="5">
        <f t="shared" si="10"/>
        <v>41.82378583245704</v>
      </c>
      <c r="AM12" s="5">
        <f t="shared" si="10"/>
        <v>41.09735042708055</v>
      </c>
      <c r="AN12" s="5">
        <f t="shared" si="10"/>
        <v>40.71569375905617</v>
      </c>
      <c r="AO12" s="5">
        <f t="shared" si="10"/>
        <v>44.31498779976952</v>
      </c>
      <c r="AP12" s="5">
        <f t="shared" si="10"/>
        <v>49.71974679016226</v>
      </c>
      <c r="AQ12" s="5">
        <f t="shared" si="10"/>
        <v>53.15885802601767</v>
      </c>
      <c r="AR12" s="5">
        <f t="shared" si="10"/>
        <v>50.05328675836206</v>
      </c>
      <c r="AS12" s="5">
        <f t="shared" si="10"/>
        <v>46.50667701034046</v>
      </c>
      <c r="AT12" s="5">
        <f t="shared" si="10"/>
        <v>42.33255228782371</v>
      </c>
      <c r="AU12" s="5">
        <f t="shared" si="10"/>
        <v>38.69901899156275</v>
      </c>
      <c r="AV12" s="5">
        <f t="shared" si="10"/>
        <v>38.27045467101682</v>
      </c>
      <c r="AW12" s="5">
        <f t="shared" si="10"/>
        <v>39.13598872123926</v>
      </c>
      <c r="AX12" s="5">
        <f t="shared" si="10"/>
        <v>34.13829598008661</v>
      </c>
      <c r="AY12" s="5">
        <f t="shared" si="10"/>
        <v>38.67846461544006</v>
      </c>
      <c r="AZ12" s="5">
        <f t="shared" si="10"/>
        <v>31.29701172743973</v>
      </c>
      <c r="BA12" s="5">
        <f t="shared" si="10"/>
        <v>27.669410847480055</v>
      </c>
      <c r="BB12" s="5">
        <f t="shared" si="10"/>
        <v>28.816574336236453</v>
      </c>
      <c r="BC12" s="5">
        <f t="shared" si="10"/>
        <v>29.03955590273998</v>
      </c>
      <c r="BD12" s="5">
        <f t="shared" si="10"/>
        <v>26.032456113660352</v>
      </c>
      <c r="BE12" s="5">
        <f t="shared" si="10"/>
        <v>29.79495868417309</v>
      </c>
      <c r="BF12" s="5">
        <f t="shared" si="10"/>
        <v>30.028809606897696</v>
      </c>
      <c r="BG12" s="5">
        <f t="shared" si="10"/>
        <v>33.89860670073418</v>
      </c>
      <c r="BH12" s="5">
        <f t="shared" si="10"/>
        <v>35.880756696971176</v>
      </c>
      <c r="BI12" s="5">
        <f t="shared" si="10"/>
        <v>36.83373101430815</v>
      </c>
      <c r="BJ12" s="5">
        <f t="shared" si="10"/>
        <v>38.85487559543844</v>
      </c>
      <c r="BK12" s="5">
        <f t="shared" si="10"/>
        <v>38.44264286681271</v>
      </c>
      <c r="BL12" s="5">
        <f t="shared" si="10"/>
        <v>39.21661806101037</v>
      </c>
      <c r="BM12" s="5">
        <f t="shared" si="10"/>
        <v>39.50268716665422</v>
      </c>
      <c r="BN12" s="5">
        <f t="shared" si="10"/>
        <v>40.59755610430104</v>
      </c>
      <c r="BO12" s="5">
        <f t="shared" si="10"/>
        <v>40.70604716363866</v>
      </c>
      <c r="BP12" s="5">
        <f t="shared" si="10"/>
        <v>37.5082975764585</v>
      </c>
      <c r="BQ12" s="5">
        <f t="shared" si="10"/>
        <v>40.36496901627443</v>
      </c>
      <c r="BR12" s="5">
        <f aca="true" t="shared" si="11" ref="BR12:BW12">BQ12*EXP((($C$4-0.5*$C$3^2)*$C$6)+($C$3*BR18*SQRT($C$6)))</f>
        <v>41.86329169665906</v>
      </c>
      <c r="BS12" s="5">
        <f t="shared" si="11"/>
        <v>35.50345870109898</v>
      </c>
      <c r="BT12" s="5">
        <f t="shared" si="11"/>
        <v>40.72832676133485</v>
      </c>
      <c r="BU12" s="5">
        <f t="shared" si="11"/>
        <v>40.499607801861714</v>
      </c>
      <c r="BV12" s="5">
        <f t="shared" si="11"/>
        <v>34.14631548429658</v>
      </c>
      <c r="BW12" s="5">
        <f t="shared" si="11"/>
        <v>37.194628993649545</v>
      </c>
      <c r="BX12" s="5"/>
      <c r="BY12" s="5"/>
      <c r="BZ12" s="5"/>
    </row>
    <row r="13" spans="2:78" ht="15" hidden="1">
      <c r="B13" s="6" t="s">
        <v>16</v>
      </c>
      <c r="C13" s="13">
        <f>$C$5</f>
        <v>25</v>
      </c>
      <c r="D13" s="5">
        <f>C13*EXP((($F$4-0.5*$C$3^2)*$C$6)+($C$3*D$18*SQRT($C$6)))</f>
        <v>24.988076774641225</v>
      </c>
      <c r="E13" s="5">
        <f>D13*EXP((($F$4-0.5*$C$3^2)*$C$6)+($C$3*E$18*SQRT($C$6)))</f>
        <v>26.81051950995267</v>
      </c>
      <c r="F13" s="5">
        <f aca="true" t="shared" si="12" ref="F13:BQ13">E13*EXP((($F$4-0.5*$C$3^2)*$C$6)+($C$3*F$18*SQRT($C$6)))</f>
        <v>28.770690671058084</v>
      </c>
      <c r="G13" s="5">
        <f t="shared" si="12"/>
        <v>27.73017098873861</v>
      </c>
      <c r="H13" s="5">
        <f t="shared" si="12"/>
        <v>26.45049196895211</v>
      </c>
      <c r="I13" s="5">
        <f t="shared" si="12"/>
        <v>25.781206574487932</v>
      </c>
      <c r="J13" s="5">
        <f t="shared" si="12"/>
        <v>22.687388108606843</v>
      </c>
      <c r="K13" s="5">
        <f t="shared" si="12"/>
        <v>20.121261843479388</v>
      </c>
      <c r="L13" s="5">
        <f t="shared" si="12"/>
        <v>19.821579012640825</v>
      </c>
      <c r="M13" s="5">
        <f t="shared" si="12"/>
        <v>20.75543959260335</v>
      </c>
      <c r="N13" s="5">
        <f t="shared" si="12"/>
        <v>19.920704381300556</v>
      </c>
      <c r="O13" s="5">
        <f t="shared" si="12"/>
        <v>21.484849060346882</v>
      </c>
      <c r="P13" s="5">
        <f t="shared" si="12"/>
        <v>19.936736757092262</v>
      </c>
      <c r="Q13" s="5">
        <f t="shared" si="12"/>
        <v>20.746260637973343</v>
      </c>
      <c r="R13" s="5">
        <f t="shared" si="12"/>
        <v>18.828473340291218</v>
      </c>
      <c r="S13" s="5">
        <f t="shared" si="12"/>
        <v>20.235202655272147</v>
      </c>
      <c r="T13" s="5">
        <f t="shared" si="12"/>
        <v>18.193039599965367</v>
      </c>
      <c r="U13" s="5">
        <f t="shared" si="12"/>
        <v>18.73308110313767</v>
      </c>
      <c r="V13" s="5">
        <f t="shared" si="12"/>
        <v>19.681841086261954</v>
      </c>
      <c r="W13" s="5">
        <f t="shared" si="12"/>
        <v>18.860813993986593</v>
      </c>
      <c r="X13" s="5">
        <f t="shared" si="12"/>
        <v>18.859677651665812</v>
      </c>
      <c r="Y13" s="5">
        <f t="shared" si="12"/>
        <v>19.0460306884805</v>
      </c>
      <c r="Z13" s="5">
        <f t="shared" si="12"/>
        <v>22.29106866067917</v>
      </c>
      <c r="AA13" s="5">
        <f t="shared" si="12"/>
        <v>24.22352252062692</v>
      </c>
      <c r="AB13" s="5">
        <f t="shared" si="12"/>
        <v>25.204972929194497</v>
      </c>
      <c r="AC13" s="5">
        <f t="shared" si="12"/>
        <v>24.714781684958854</v>
      </c>
      <c r="AD13" s="5">
        <f t="shared" si="12"/>
        <v>24.75100096716022</v>
      </c>
      <c r="AE13" s="5">
        <f t="shared" si="12"/>
        <v>25.543631355241267</v>
      </c>
      <c r="AF13" s="5">
        <f t="shared" si="12"/>
        <v>27.767557416816437</v>
      </c>
      <c r="AG13" s="5">
        <f t="shared" si="12"/>
        <v>29.180700730252887</v>
      </c>
      <c r="AH13" s="5">
        <f t="shared" si="12"/>
        <v>29.57494468957003</v>
      </c>
      <c r="AI13" s="5">
        <f t="shared" si="12"/>
        <v>27.724543883636674</v>
      </c>
      <c r="AJ13" s="5">
        <f t="shared" si="12"/>
        <v>24.68506281303372</v>
      </c>
      <c r="AK13" s="5">
        <f t="shared" si="12"/>
        <v>26.828551820268626</v>
      </c>
      <c r="AL13" s="5">
        <f t="shared" si="12"/>
        <v>25.82026494994142</v>
      </c>
      <c r="AM13" s="5">
        <f t="shared" si="12"/>
        <v>25.266298087517136</v>
      </c>
      <c r="AN13" s="5">
        <f t="shared" si="12"/>
        <v>24.927577254490817</v>
      </c>
      <c r="AO13" s="5">
        <f t="shared" si="12"/>
        <v>27.018379994125343</v>
      </c>
      <c r="AP13" s="5">
        <f t="shared" si="12"/>
        <v>30.187560552550377</v>
      </c>
      <c r="AQ13" s="5">
        <f t="shared" si="12"/>
        <v>32.141429882199084</v>
      </c>
      <c r="AR13" s="5">
        <f t="shared" si="12"/>
        <v>30.137872490982282</v>
      </c>
      <c r="AS13" s="5">
        <f t="shared" si="12"/>
        <v>27.88596894926872</v>
      </c>
      <c r="AT13" s="5">
        <f t="shared" si="12"/>
        <v>25.277570080829822</v>
      </c>
      <c r="AU13" s="5">
        <f t="shared" si="12"/>
        <v>23.011835734110097</v>
      </c>
      <c r="AV13" s="5">
        <f t="shared" si="12"/>
        <v>22.662372348768624</v>
      </c>
      <c r="AW13" s="5">
        <f t="shared" si="12"/>
        <v>23.078548922535823</v>
      </c>
      <c r="AX13" s="5">
        <f t="shared" si="12"/>
        <v>20.047695980450342</v>
      </c>
      <c r="AY13" s="5">
        <f t="shared" si="12"/>
        <v>22.619463187499527</v>
      </c>
      <c r="AZ13" s="5">
        <f t="shared" si="12"/>
        <v>18.226630113963008</v>
      </c>
      <c r="BA13" s="5">
        <f t="shared" si="12"/>
        <v>16.047000245459795</v>
      </c>
      <c r="BB13" s="5">
        <f t="shared" si="12"/>
        <v>16.642813186148576</v>
      </c>
      <c r="BC13" s="5">
        <f t="shared" si="12"/>
        <v>16.701858387939506</v>
      </c>
      <c r="BD13" s="5">
        <f t="shared" si="12"/>
        <v>14.910095019652019</v>
      </c>
      <c r="BE13" s="5">
        <f t="shared" si="12"/>
        <v>16.994112676126978</v>
      </c>
      <c r="BF13" s="5">
        <f t="shared" si="12"/>
        <v>17.056277841233143</v>
      </c>
      <c r="BG13" s="5">
        <f t="shared" si="12"/>
        <v>19.174252114046794</v>
      </c>
      <c r="BH13" s="5">
        <f t="shared" si="12"/>
        <v>20.21103798377137</v>
      </c>
      <c r="BI13" s="5">
        <f t="shared" si="12"/>
        <v>20.66156323648342</v>
      </c>
      <c r="BJ13" s="5">
        <f t="shared" si="12"/>
        <v>21.70468198469446</v>
      </c>
      <c r="BK13" s="5">
        <f t="shared" si="12"/>
        <v>21.38511454857721</v>
      </c>
      <c r="BL13" s="5">
        <f t="shared" si="12"/>
        <v>21.724956824905608</v>
      </c>
      <c r="BM13" s="5">
        <f t="shared" si="12"/>
        <v>21.792440185566242</v>
      </c>
      <c r="BN13" s="5">
        <f t="shared" si="12"/>
        <v>22.303321949107236</v>
      </c>
      <c r="BO13" s="5">
        <f t="shared" si="12"/>
        <v>22.26993933245627</v>
      </c>
      <c r="BP13" s="5">
        <f t="shared" si="12"/>
        <v>20.435153063521966</v>
      </c>
      <c r="BQ13" s="5">
        <f t="shared" si="12"/>
        <v>21.900075156858314</v>
      </c>
      <c r="BR13" s="5">
        <f aca="true" t="shared" si="13" ref="BR13:BW13">BQ13*EXP((($F$4-0.5*$C$3^2)*$C$6)+($C$3*BR$18*SQRT($C$6)))</f>
        <v>22.618551818952174</v>
      </c>
      <c r="BS13" s="5">
        <f t="shared" si="13"/>
        <v>19.102601882335872</v>
      </c>
      <c r="BT13" s="5">
        <f t="shared" si="13"/>
        <v>21.82271943362459</v>
      </c>
      <c r="BU13" s="5">
        <f t="shared" si="13"/>
        <v>21.609939845499735</v>
      </c>
      <c r="BV13" s="5">
        <f t="shared" si="13"/>
        <v>18.144166754683123</v>
      </c>
      <c r="BW13" s="5">
        <f t="shared" si="13"/>
        <v>19.68175633570864</v>
      </c>
      <c r="BX13" s="5"/>
      <c r="BY13" s="5"/>
      <c r="BZ13" s="5"/>
    </row>
    <row r="14" ht="15"/>
    <row r="15" spans="4:78" ht="15"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8</v>
      </c>
      <c r="N15" s="12" t="s">
        <v>8</v>
      </c>
      <c r="O15" s="12" t="s">
        <v>8</v>
      </c>
      <c r="P15" s="12" t="s">
        <v>8</v>
      </c>
      <c r="Q15" s="12" t="s">
        <v>8</v>
      </c>
      <c r="R15" s="12" t="s">
        <v>8</v>
      </c>
      <c r="S15" s="12" t="s">
        <v>8</v>
      </c>
      <c r="T15" s="12" t="s">
        <v>8</v>
      </c>
      <c r="U15" s="12" t="s">
        <v>8</v>
      </c>
      <c r="V15" s="12" t="s">
        <v>8</v>
      </c>
      <c r="W15" s="12" t="s">
        <v>8</v>
      </c>
      <c r="X15" s="12" t="s">
        <v>8</v>
      </c>
      <c r="Y15" s="12" t="s">
        <v>8</v>
      </c>
      <c r="Z15" s="12" t="s">
        <v>8</v>
      </c>
      <c r="AA15" s="12" t="s">
        <v>8</v>
      </c>
      <c r="AB15" s="12" t="s">
        <v>8</v>
      </c>
      <c r="AC15" s="12" t="s">
        <v>8</v>
      </c>
      <c r="AD15" s="12" t="s">
        <v>8</v>
      </c>
      <c r="AE15" s="12" t="s">
        <v>8</v>
      </c>
      <c r="AF15" s="12" t="s">
        <v>8</v>
      </c>
      <c r="AG15" s="12" t="s">
        <v>8</v>
      </c>
      <c r="AH15" s="12" t="s">
        <v>8</v>
      </c>
      <c r="AI15" s="12" t="s">
        <v>8</v>
      </c>
      <c r="AJ15" s="12" t="s">
        <v>8</v>
      </c>
      <c r="AK15" s="12" t="s">
        <v>8</v>
      </c>
      <c r="AL15" s="12" t="s">
        <v>8</v>
      </c>
      <c r="AM15" s="12" t="s">
        <v>8</v>
      </c>
      <c r="AN15" s="12" t="s">
        <v>8</v>
      </c>
      <c r="AO15" s="12" t="s">
        <v>8</v>
      </c>
      <c r="AP15" s="12" t="s">
        <v>8</v>
      </c>
      <c r="AQ15" s="12" t="s">
        <v>8</v>
      </c>
      <c r="AR15" s="12" t="s">
        <v>8</v>
      </c>
      <c r="AS15" s="12" t="s">
        <v>8</v>
      </c>
      <c r="AT15" s="12" t="s">
        <v>8</v>
      </c>
      <c r="AU15" s="12" t="s">
        <v>8</v>
      </c>
      <c r="AV15" s="12" t="s">
        <v>8</v>
      </c>
      <c r="AW15" s="12" t="s">
        <v>8</v>
      </c>
      <c r="AX15" s="12" t="s">
        <v>8</v>
      </c>
      <c r="AY15" s="12" t="s">
        <v>8</v>
      </c>
      <c r="AZ15" s="12" t="s">
        <v>8</v>
      </c>
      <c r="BA15" s="12" t="s">
        <v>8</v>
      </c>
      <c r="BB15" s="12" t="s">
        <v>8</v>
      </c>
      <c r="BC15" s="12" t="s">
        <v>8</v>
      </c>
      <c r="BD15" s="12" t="s">
        <v>8</v>
      </c>
      <c r="BE15" s="12" t="s">
        <v>8</v>
      </c>
      <c r="BF15" s="12" t="s">
        <v>8</v>
      </c>
      <c r="BG15" s="12" t="s">
        <v>8</v>
      </c>
      <c r="BH15" s="12" t="s">
        <v>8</v>
      </c>
      <c r="BI15" s="12" t="s">
        <v>8</v>
      </c>
      <c r="BJ15" s="12" t="s">
        <v>8</v>
      </c>
      <c r="BK15" s="12" t="s">
        <v>8</v>
      </c>
      <c r="BL15" s="12" t="s">
        <v>8</v>
      </c>
      <c r="BM15" s="12" t="s">
        <v>8</v>
      </c>
      <c r="BN15" s="12" t="s">
        <v>8</v>
      </c>
      <c r="BO15" s="12" t="s">
        <v>8</v>
      </c>
      <c r="BP15" s="12" t="s">
        <v>8</v>
      </c>
      <c r="BQ15" s="12" t="s">
        <v>8</v>
      </c>
      <c r="BR15" s="12" t="s">
        <v>8</v>
      </c>
      <c r="BS15" s="12" t="s">
        <v>8</v>
      </c>
      <c r="BT15" s="12" t="s">
        <v>8</v>
      </c>
      <c r="BU15" s="12" t="s">
        <v>8</v>
      </c>
      <c r="BV15" s="12" t="s">
        <v>8</v>
      </c>
      <c r="BW15" s="12" t="s">
        <v>8</v>
      </c>
      <c r="BX15" s="12"/>
      <c r="BY15" s="12"/>
      <c r="BZ15" s="12"/>
    </row>
    <row r="16" spans="4:75" ht="15">
      <c r="D16">
        <f ca="1">SQRT(-2*LN(RAND()))*COS(2*PI()*(RAND()))</f>
        <v>0.1356080749457565</v>
      </c>
      <c r="E16">
        <f aca="true" ca="1" t="shared" si="14" ref="E16:BP17">SQRT(-2*LN(RAND()))*COS(2*PI()*(RAND()))</f>
        <v>1.319196788647677</v>
      </c>
      <c r="F16">
        <f ca="1" t="shared" si="14"/>
        <v>0.18064660446567504</v>
      </c>
      <c r="G16">
        <f ca="1" t="shared" si="14"/>
        <v>0.7423435230097533</v>
      </c>
      <c r="H16">
        <f ca="1" t="shared" si="14"/>
        <v>-0.5701307894913576</v>
      </c>
      <c r="I16">
        <f ca="1" t="shared" si="14"/>
        <v>-0.6421025062140112</v>
      </c>
      <c r="J16">
        <f ca="1" t="shared" si="14"/>
        <v>-0.28121373934655436</v>
      </c>
      <c r="K16">
        <f ca="1" t="shared" si="14"/>
        <v>-1.075489397539544</v>
      </c>
      <c r="L16">
        <f ca="1" t="shared" si="14"/>
        <v>0.12985951896306144</v>
      </c>
      <c r="M16">
        <f ca="1" t="shared" si="14"/>
        <v>-0.49182842091334467</v>
      </c>
      <c r="N16">
        <f ca="1" t="shared" si="14"/>
        <v>0.15389675877731746</v>
      </c>
      <c r="O16">
        <f ca="1" t="shared" si="14"/>
        <v>0.8761053637611627</v>
      </c>
      <c r="P16">
        <f ca="1" t="shared" si="14"/>
        <v>-0.12033802958030244</v>
      </c>
      <c r="Q16">
        <f ca="1" t="shared" si="14"/>
        <v>0.04461862615284308</v>
      </c>
      <c r="R16">
        <f ca="1" t="shared" si="14"/>
        <v>-0.13760507122814486</v>
      </c>
      <c r="S16">
        <f ca="1" t="shared" si="14"/>
        <v>-0.2615483323429485</v>
      </c>
      <c r="T16">
        <f ca="1" t="shared" si="14"/>
        <v>-0.051549268840876024</v>
      </c>
      <c r="U16">
        <f ca="1" t="shared" si="14"/>
        <v>-0.5325065308047823</v>
      </c>
      <c r="V16">
        <f ca="1" t="shared" si="14"/>
        <v>2.101050066573928</v>
      </c>
      <c r="W16">
        <f ca="1" t="shared" si="14"/>
        <v>-0.13450487122164773</v>
      </c>
      <c r="X16">
        <f ca="1" t="shared" si="14"/>
        <v>-0.1096150085461765</v>
      </c>
      <c r="Y16">
        <f ca="1" t="shared" si="14"/>
        <v>0.05250105313561972</v>
      </c>
      <c r="Z16">
        <f ca="1" t="shared" si="14"/>
        <v>1.9777433126426571</v>
      </c>
      <c r="AA16">
        <f ca="1" t="shared" si="14"/>
        <v>2.0137774385295817</v>
      </c>
      <c r="AB16">
        <f ca="1" t="shared" si="14"/>
        <v>0.08428710457419708</v>
      </c>
      <c r="AC16">
        <f ca="1" t="shared" si="14"/>
        <v>1.5750673655366536</v>
      </c>
      <c r="AD16">
        <f ca="1" t="shared" si="14"/>
        <v>0.9457516170796859</v>
      </c>
      <c r="AE16">
        <f ca="1" t="shared" si="14"/>
        <v>1.4665037912319334</v>
      </c>
      <c r="AF16">
        <f ca="1" t="shared" si="14"/>
        <v>-0.4906224103859272</v>
      </c>
      <c r="AG16">
        <f ca="1" t="shared" si="14"/>
        <v>0.9099386116890035</v>
      </c>
      <c r="AH16">
        <f ca="1" t="shared" si="14"/>
        <v>0.06941964331498576</v>
      </c>
      <c r="AI16">
        <f ca="1" t="shared" si="14"/>
        <v>1.4009489320597064</v>
      </c>
      <c r="AJ16">
        <f ca="1" t="shared" si="14"/>
        <v>-1.1209040716995917</v>
      </c>
      <c r="AK16">
        <f ca="1" t="shared" si="14"/>
        <v>1.4417130268642866</v>
      </c>
      <c r="AL16">
        <f ca="1" t="shared" si="14"/>
        <v>-0.0750770786411146</v>
      </c>
      <c r="AM16">
        <f ca="1" t="shared" si="14"/>
        <v>0.3559198789539899</v>
      </c>
      <c r="AN16">
        <f ca="1" t="shared" si="14"/>
        <v>-1.6301505380617123</v>
      </c>
      <c r="AO16">
        <f ca="1" t="shared" si="14"/>
        <v>1.0931940840874907</v>
      </c>
      <c r="AP16">
        <f ca="1" t="shared" si="14"/>
        <v>1.0434951012283644</v>
      </c>
      <c r="AQ16">
        <f ca="1" t="shared" si="14"/>
        <v>0.692538065797487</v>
      </c>
      <c r="AR16">
        <f ca="1" t="shared" si="14"/>
        <v>-0.766474698584526</v>
      </c>
      <c r="AS16">
        <f ca="1" t="shared" si="14"/>
        <v>-2.1881223639970497</v>
      </c>
      <c r="AT16">
        <f ca="1" t="shared" si="14"/>
        <v>-0.7775150935438265</v>
      </c>
      <c r="AU16">
        <f ca="1" t="shared" si="14"/>
        <v>-0.0443540166889046</v>
      </c>
      <c r="AV16">
        <f ca="1" t="shared" si="14"/>
        <v>-0.33053402632367945</v>
      </c>
      <c r="AW16">
        <f ca="1" t="shared" si="14"/>
        <v>0.3191349779030714</v>
      </c>
      <c r="AX16">
        <f ca="1" t="shared" si="14"/>
        <v>-0.3050595346289356</v>
      </c>
      <c r="AY16">
        <f ca="1" t="shared" si="14"/>
        <v>0.351374084136577</v>
      </c>
      <c r="AZ16">
        <f ca="1" t="shared" si="14"/>
        <v>-1.385963985428795</v>
      </c>
      <c r="BA16">
        <f ca="1" t="shared" si="14"/>
        <v>-1.9759865088171968</v>
      </c>
      <c r="BB16">
        <f ca="1" t="shared" si="14"/>
        <v>1.518563232377108</v>
      </c>
      <c r="BC16">
        <f ca="1" t="shared" si="14"/>
        <v>0.1922357778548795</v>
      </c>
      <c r="BD16">
        <f ca="1" t="shared" si="14"/>
        <v>0.6853686822878998</v>
      </c>
      <c r="BE16">
        <f ca="1" t="shared" si="14"/>
        <v>0.6400222147031148</v>
      </c>
      <c r="BF16">
        <f ca="1" t="shared" si="14"/>
        <v>-1.0217316849756468</v>
      </c>
      <c r="BG16">
        <f ca="1" t="shared" si="14"/>
        <v>1.2769492059979128</v>
      </c>
      <c r="BH16">
        <f ca="1" t="shared" si="14"/>
        <v>-0.27110319459464927</v>
      </c>
      <c r="BI16">
        <f ca="1" t="shared" si="14"/>
        <v>0.25977797640252964</v>
      </c>
      <c r="BJ16">
        <f ca="1" t="shared" si="14"/>
        <v>0.30105665319188424</v>
      </c>
      <c r="BK16">
        <f ca="1" t="shared" si="14"/>
        <v>0.664159783656788</v>
      </c>
      <c r="BL16">
        <f ca="1" t="shared" si="14"/>
        <v>0.16727558371735166</v>
      </c>
      <c r="BM16">
        <f ca="1" t="shared" si="14"/>
        <v>-0.15125444073209013</v>
      </c>
      <c r="BN16">
        <f ca="1" t="shared" si="14"/>
        <v>-0.6341367568355407</v>
      </c>
      <c r="BO16">
        <f ca="1" t="shared" si="14"/>
        <v>-0.7525062428470038</v>
      </c>
      <c r="BP16">
        <f ca="1" t="shared" si="14"/>
        <v>0.5574085539158101</v>
      </c>
      <c r="BQ16">
        <f aca="true" ca="1" t="shared" si="15" ref="BQ16:BW17">SQRT(-2*LN(RAND()))*COS(2*PI()*(RAND()))</f>
        <v>0.7819314853951312</v>
      </c>
      <c r="BR16">
        <f ca="1" t="shared" si="15"/>
        <v>1.4203032142800533</v>
      </c>
      <c r="BS16">
        <f ca="1" t="shared" si="15"/>
        <v>0.11045814592344844</v>
      </c>
      <c r="BT16">
        <f ca="1" t="shared" si="15"/>
        <v>1.1662562896812048</v>
      </c>
      <c r="BU16">
        <f ca="1" t="shared" si="15"/>
        <v>0.3555817603553995</v>
      </c>
      <c r="BV16">
        <f ca="1" t="shared" si="15"/>
        <v>-1.4445948714027166</v>
      </c>
      <c r="BW16">
        <f ca="1" t="shared" si="15"/>
        <v>0.4276695073483196</v>
      </c>
    </row>
    <row r="17" spans="4:75" ht="15">
      <c r="D17">
        <f ca="1">SQRT(-2*LN(RAND()))*COS(2*PI()*(RAND()))</f>
        <v>-0.05446498792583598</v>
      </c>
      <c r="E17">
        <f ca="1" t="shared" si="14"/>
        <v>0.08080120289159308</v>
      </c>
      <c r="F17">
        <f ca="1" t="shared" si="14"/>
        <v>0.9371287087613869</v>
      </c>
      <c r="G17">
        <f ca="1" t="shared" si="14"/>
        <v>-1.0343151994962105</v>
      </c>
      <c r="H17">
        <f ca="1" t="shared" si="14"/>
        <v>-0.200216454766349</v>
      </c>
      <c r="I17">
        <f ca="1" t="shared" si="14"/>
        <v>0.1657813087963714</v>
      </c>
      <c r="J17">
        <f ca="1" t="shared" si="14"/>
        <v>-1.580125767395772</v>
      </c>
      <c r="K17">
        <f ca="1" t="shared" si="14"/>
        <v>-0.8717707986257357</v>
      </c>
      <c r="L17">
        <f ca="1" t="shared" si="14"/>
        <v>-0.2598590675915139</v>
      </c>
      <c r="M17">
        <f ca="1" t="shared" si="14"/>
        <v>1.087487186764824</v>
      </c>
      <c r="N17">
        <f ca="1" t="shared" si="14"/>
        <v>-0.653783643155482</v>
      </c>
      <c r="O17">
        <f ca="1" t="shared" si="14"/>
        <v>0.48807185073968556</v>
      </c>
      <c r="P17">
        <f ca="1" t="shared" si="14"/>
        <v>-0.9350324207143665</v>
      </c>
      <c r="Q17">
        <f ca="1" t="shared" si="14"/>
        <v>0.595153880278466</v>
      </c>
      <c r="R17">
        <f ca="1" t="shared" si="14"/>
        <v>-1.2426827657865795</v>
      </c>
      <c r="S17">
        <f ca="1" t="shared" si="14"/>
        <v>1.2902909592188976</v>
      </c>
      <c r="T17">
        <f ca="1" t="shared" si="14"/>
        <v>-1.4427425132928189</v>
      </c>
      <c r="U17">
        <f ca="1" t="shared" si="14"/>
        <v>0.8757216194262211</v>
      </c>
      <c r="V17">
        <f ca="1" t="shared" si="14"/>
        <v>-0.8085549397233067</v>
      </c>
      <c r="W17">
        <f ca="1" t="shared" si="14"/>
        <v>-0.4600171662602637</v>
      </c>
      <c r="X17">
        <f ca="1" t="shared" si="14"/>
        <v>0.13546820072905366</v>
      </c>
      <c r="Y17">
        <f ca="1" t="shared" si="14"/>
        <v>0.15667116752303986</v>
      </c>
      <c r="Z17">
        <f ca="1" t="shared" si="14"/>
        <v>0.8416441277162613</v>
      </c>
      <c r="AA17">
        <f ca="1" t="shared" si="14"/>
        <v>-0.25621172279758414</v>
      </c>
      <c r="AB17">
        <f ca="1" t="shared" si="14"/>
        <v>0.5641789036349812</v>
      </c>
      <c r="AC17">
        <f ca="1" t="shared" si="14"/>
        <v>-1.410650033138298</v>
      </c>
      <c r="AD17">
        <f ca="1" t="shared" si="14"/>
        <v>-0.6340500734137903</v>
      </c>
      <c r="AE17">
        <f ca="1" t="shared" si="14"/>
        <v>-0.5907690447043786</v>
      </c>
      <c r="AF17">
        <f ca="1" t="shared" si="14"/>
        <v>1.627027972353594</v>
      </c>
      <c r="AG17">
        <f ca="1" t="shared" si="14"/>
        <v>0.0881530119543236</v>
      </c>
      <c r="AH17">
        <f ca="1" t="shared" si="14"/>
        <v>0.19576262261834207</v>
      </c>
      <c r="AI17">
        <f ca="1" t="shared" si="14"/>
        <v>-1.9291423110009944</v>
      </c>
      <c r="AJ17">
        <f ca="1" t="shared" si="14"/>
        <v>-0.781239803261414</v>
      </c>
      <c r="AK17">
        <f ca="1" t="shared" si="14"/>
        <v>0.17471722144652108</v>
      </c>
      <c r="AL17">
        <f ca="1" t="shared" si="14"/>
        <v>-0.4424801004851237</v>
      </c>
      <c r="AM17">
        <f ca="1" t="shared" si="14"/>
        <v>-0.5258559641301543</v>
      </c>
      <c r="AN17">
        <f ca="1" t="shared" si="14"/>
        <v>1.081931328520977</v>
      </c>
      <c r="AO17">
        <f ca="1" t="shared" si="14"/>
        <v>0.39676424386937187</v>
      </c>
      <c r="AP17">
        <f ca="1" t="shared" si="14"/>
        <v>0.8723902052437283</v>
      </c>
      <c r="AQ17">
        <f ca="1" t="shared" si="14"/>
        <v>0.43994924381913686</v>
      </c>
      <c r="AR17">
        <f ca="1" t="shared" si="14"/>
        <v>-0.30002081404412656</v>
      </c>
      <c r="AS17">
        <f ca="1" t="shared" si="14"/>
        <v>0.5743080282416754</v>
      </c>
      <c r="AT17">
        <f ca="1" t="shared" si="14"/>
        <v>-0.7802216776675498</v>
      </c>
      <c r="AU17">
        <f ca="1" t="shared" si="14"/>
        <v>-1.2680641502711758</v>
      </c>
      <c r="AV17">
        <f ca="1" t="shared" si="14"/>
        <v>0.08115111931411313</v>
      </c>
      <c r="AW17">
        <f ca="1" t="shared" si="14"/>
        <v>0.0774354417847373</v>
      </c>
      <c r="AX17">
        <f ca="1" t="shared" si="14"/>
        <v>-1.7491977665679672</v>
      </c>
      <c r="AY17">
        <f ca="1" t="shared" si="14"/>
        <v>1.5327000186213071</v>
      </c>
      <c r="AZ17">
        <f ca="1" t="shared" si="14"/>
        <v>-2.023038514365912</v>
      </c>
      <c r="BA17">
        <f ca="1" t="shared" si="14"/>
        <v>-0.3021925696179095</v>
      </c>
      <c r="BB17">
        <f ca="1" t="shared" si="14"/>
        <v>-0.5585908444858244</v>
      </c>
      <c r="BC17">
        <f ca="1" t="shared" si="14"/>
        <v>-0.03893293489788908</v>
      </c>
      <c r="BD17">
        <f ca="1" t="shared" si="14"/>
        <v>-2.0978641773000235</v>
      </c>
      <c r="BE17">
        <f ca="1" t="shared" si="14"/>
        <v>1.462456225474817</v>
      </c>
      <c r="BF17">
        <f ca="1" t="shared" si="14"/>
        <v>0.8731282928139364</v>
      </c>
      <c r="BG17">
        <f ca="1" t="shared" si="14"/>
        <v>0.7858859881598803</v>
      </c>
      <c r="BH17">
        <f ca="1" t="shared" si="14"/>
        <v>1.0175435038940646</v>
      </c>
      <c r="BI17">
        <f ca="1" t="shared" si="14"/>
        <v>0.17750310842021902</v>
      </c>
      <c r="BJ17">
        <f ca="1" t="shared" si="14"/>
        <v>0.5392380593441194</v>
      </c>
      <c r="BK17">
        <f ca="1" t="shared" si="14"/>
        <v>-0.6580877026029066</v>
      </c>
      <c r="BL17">
        <f ca="1" t="shared" si="14"/>
        <v>0.15624096163643406</v>
      </c>
      <c r="BM17">
        <f ca="1" t="shared" si="14"/>
        <v>0.212332926278475</v>
      </c>
      <c r="BN17">
        <f ca="1" t="shared" si="14"/>
        <v>0.8641954484986498</v>
      </c>
      <c r="BO17">
        <f ca="1" t="shared" si="14"/>
        <v>0.5968862831812274</v>
      </c>
      <c r="BP17">
        <f ca="1" t="shared" si="14"/>
        <v>-1.6049608277190985</v>
      </c>
      <c r="BQ17">
        <f ca="1" t="shared" si="15"/>
        <v>0.4669769128865412</v>
      </c>
      <c r="BR17">
        <f ca="1" t="shared" si="15"/>
        <v>-0.545173701924708</v>
      </c>
      <c r="BS17">
        <f ca="1" t="shared" si="15"/>
        <v>-2.467240992373689</v>
      </c>
      <c r="BT17">
        <f ca="1" t="shared" si="15"/>
        <v>1.1009578673386746</v>
      </c>
      <c r="BU17">
        <f ca="1" t="shared" si="15"/>
        <v>-0.3539847999306481</v>
      </c>
      <c r="BV17">
        <f ca="1" t="shared" si="15"/>
        <v>-1.3855095491099279</v>
      </c>
      <c r="BW17">
        <f ca="1" t="shared" si="15"/>
        <v>0.9074597360756552</v>
      </c>
    </row>
    <row r="18" spans="3:75" ht="15">
      <c r="C18" s="17" t="s">
        <v>20</v>
      </c>
      <c r="D18">
        <f aca="true" t="shared" si="16" ref="D18:AI18">(corr_*D16)+(D17*SQRT(1-(corr_^2)))</f>
        <v>0.03779285462678512</v>
      </c>
      <c r="E18">
        <f t="shared" si="16"/>
        <v>0.8561590355018805</v>
      </c>
      <c r="F18">
        <f t="shared" si="16"/>
        <v>0.8580909296885145</v>
      </c>
      <c r="G18">
        <f t="shared" si="16"/>
        <v>-0.38204604579111656</v>
      </c>
      <c r="H18">
        <f t="shared" si="16"/>
        <v>-0.5022516375078938</v>
      </c>
      <c r="I18">
        <f t="shared" si="16"/>
        <v>-0.25263645669130963</v>
      </c>
      <c r="J18">
        <f t="shared" si="16"/>
        <v>-1.4328288575245505</v>
      </c>
      <c r="K18">
        <f t="shared" si="16"/>
        <v>-1.342710277424315</v>
      </c>
      <c r="L18">
        <f t="shared" si="16"/>
        <v>-0.12997154269537425</v>
      </c>
      <c r="M18">
        <f t="shared" si="16"/>
        <v>0.5748926968638524</v>
      </c>
      <c r="N18">
        <f t="shared" si="16"/>
        <v>-0.43068885925799516</v>
      </c>
      <c r="O18">
        <f t="shared" si="16"/>
        <v>0.916120698848446</v>
      </c>
      <c r="P18">
        <f t="shared" si="16"/>
        <v>-0.8202287543196748</v>
      </c>
      <c r="Q18">
        <f t="shared" si="16"/>
        <v>0.5028942799144788</v>
      </c>
      <c r="R18">
        <f t="shared" si="16"/>
        <v>-1.0767092553661506</v>
      </c>
      <c r="S18">
        <f t="shared" si="16"/>
        <v>0.8753037679693491</v>
      </c>
      <c r="T18">
        <f t="shared" si="16"/>
        <v>-1.1851235719387807</v>
      </c>
      <c r="U18">
        <f t="shared" si="16"/>
        <v>0.38107337705810757</v>
      </c>
      <c r="V18">
        <f t="shared" si="16"/>
        <v>0.6137860881657115</v>
      </c>
      <c r="W18">
        <f t="shared" si="16"/>
        <v>-0.44871665574119957</v>
      </c>
      <c r="X18">
        <f t="shared" si="16"/>
        <v>0.04260555545553703</v>
      </c>
      <c r="Y18">
        <f t="shared" si="16"/>
        <v>0.15683756589980374</v>
      </c>
      <c r="Z18">
        <f t="shared" si="16"/>
        <v>1.859961289758603</v>
      </c>
      <c r="AA18">
        <f t="shared" si="16"/>
        <v>1.0032970848796816</v>
      </c>
      <c r="AB18">
        <f t="shared" si="16"/>
        <v>0.5019153856525033</v>
      </c>
      <c r="AC18">
        <f t="shared" si="16"/>
        <v>-0.18347960718864642</v>
      </c>
      <c r="AD18">
        <f t="shared" si="16"/>
        <v>0.060210911516779264</v>
      </c>
      <c r="AE18">
        <f t="shared" si="16"/>
        <v>0.4072870389756571</v>
      </c>
      <c r="AF18">
        <f t="shared" si="16"/>
        <v>1.007248931651319</v>
      </c>
      <c r="AG18">
        <f t="shared" si="16"/>
        <v>0.616485576576861</v>
      </c>
      <c r="AH18">
        <f t="shared" si="16"/>
        <v>0.19826188408366513</v>
      </c>
      <c r="AI18">
        <f t="shared" si="16"/>
        <v>-0.7027444895649718</v>
      </c>
      <c r="AJ18">
        <f aca="true" t="shared" si="17" ref="AJ18:BO18">(corr_*AJ16)+(AJ17*SQRT(1-(corr_^2)))</f>
        <v>-1.297534285628886</v>
      </c>
      <c r="AK18">
        <f t="shared" si="17"/>
        <v>1.0048015932757888</v>
      </c>
      <c r="AL18">
        <f t="shared" si="17"/>
        <v>-0.39903032757276774</v>
      </c>
      <c r="AM18">
        <f t="shared" si="17"/>
        <v>-0.20713284393172957</v>
      </c>
      <c r="AN18">
        <f t="shared" si="17"/>
        <v>-0.11254526002024567</v>
      </c>
      <c r="AO18">
        <f t="shared" si="17"/>
        <v>0.973327845547992</v>
      </c>
      <c r="AP18">
        <f t="shared" si="17"/>
        <v>1.3240092249320012</v>
      </c>
      <c r="AQ18">
        <f t="shared" si="17"/>
        <v>0.7674822345338017</v>
      </c>
      <c r="AR18">
        <f t="shared" si="17"/>
        <v>-0.6999014703860168</v>
      </c>
      <c r="AS18">
        <f t="shared" si="17"/>
        <v>-0.8534269958048895</v>
      </c>
      <c r="AT18">
        <f t="shared" si="17"/>
        <v>-1.0906863982603356</v>
      </c>
      <c r="AU18">
        <f t="shared" si="17"/>
        <v>-1.0410637302302834</v>
      </c>
      <c r="AV18">
        <f t="shared" si="17"/>
        <v>-0.13339952034291716</v>
      </c>
      <c r="AW18">
        <f t="shared" si="17"/>
        <v>0.2534293401696327</v>
      </c>
      <c r="AX18">
        <f t="shared" si="17"/>
        <v>-1.5823939340317352</v>
      </c>
      <c r="AY18">
        <f t="shared" si="17"/>
        <v>1.436984465378992</v>
      </c>
      <c r="AZ18">
        <f t="shared" si="17"/>
        <v>-2.450009202750007</v>
      </c>
      <c r="BA18">
        <f t="shared" si="17"/>
        <v>-1.4273459609846457</v>
      </c>
      <c r="BB18">
        <f t="shared" si="17"/>
        <v>0.4642652638376053</v>
      </c>
      <c r="BC18">
        <f t="shared" si="17"/>
        <v>0.08419511879461643</v>
      </c>
      <c r="BD18">
        <f t="shared" si="17"/>
        <v>-1.267070132467279</v>
      </c>
      <c r="BE18">
        <f t="shared" si="17"/>
        <v>1.5539783092017228</v>
      </c>
      <c r="BF18">
        <f t="shared" si="17"/>
        <v>0.08546362326576118</v>
      </c>
      <c r="BG18">
        <f t="shared" si="17"/>
        <v>1.394878314126652</v>
      </c>
      <c r="BH18">
        <f t="shared" si="17"/>
        <v>0.6513728863584621</v>
      </c>
      <c r="BI18">
        <f t="shared" si="17"/>
        <v>0.297869272577693</v>
      </c>
      <c r="BJ18">
        <f t="shared" si="17"/>
        <v>0.6120244393904261</v>
      </c>
      <c r="BK18">
        <f t="shared" si="17"/>
        <v>-0.12797429188825254</v>
      </c>
      <c r="BL18">
        <f t="shared" si="17"/>
        <v>0.22535811953955825</v>
      </c>
      <c r="BM18">
        <f t="shared" si="17"/>
        <v>0.07911367658352593</v>
      </c>
      <c r="BN18">
        <f t="shared" si="17"/>
        <v>0.31087430469759547</v>
      </c>
      <c r="BO18">
        <f t="shared" si="17"/>
        <v>0.026005280836779665</v>
      </c>
      <c r="BP18">
        <f aca="true" t="shared" si="18" ref="BP18:BW18">(corr_*BP16)+(BP17*SQRT(1-(corr_^2)))</f>
        <v>-0.9495235298257927</v>
      </c>
      <c r="BQ18">
        <f t="shared" si="18"/>
        <v>0.8427404215463117</v>
      </c>
      <c r="BR18">
        <f t="shared" si="18"/>
        <v>0.41604296702826554</v>
      </c>
      <c r="BS18">
        <f t="shared" si="18"/>
        <v>-1.9075179063448822</v>
      </c>
      <c r="BT18">
        <f t="shared" si="18"/>
        <v>1.5805200676796627</v>
      </c>
      <c r="BU18">
        <f t="shared" si="18"/>
        <v>-0.06983878373127875</v>
      </c>
      <c r="BV18">
        <f t="shared" si="18"/>
        <v>-1.9751645621295721</v>
      </c>
      <c r="BW18">
        <f t="shared" si="18"/>
        <v>0.982569493269516</v>
      </c>
    </row>
    <row r="22" ht="15"/>
    <row r="23" ht="15"/>
    <row r="24" ht="15"/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L5:N16"/>
  <sheetViews>
    <sheetView tabSelected="1" zoomScale="75" zoomScaleNormal="75" zoomScalePageLayoutView="0" workbookViewId="0" topLeftCell="A1">
      <selection activeCell="M17" sqref="M17"/>
    </sheetView>
  </sheetViews>
  <sheetFormatPr defaultColWidth="8.88671875" defaultRowHeight="15"/>
  <cols>
    <col min="13" max="13" width="7.88671875" style="0" customWidth="1"/>
  </cols>
  <sheetData>
    <row r="5" spans="13:14" ht="15">
      <c r="M5" s="20">
        <f>$L$6-100</f>
        <v>60</v>
      </c>
      <c r="N5" t="s">
        <v>22</v>
      </c>
    </row>
    <row r="6" ht="15">
      <c r="L6">
        <v>160</v>
      </c>
    </row>
    <row r="15" ht="15.75">
      <c r="N15" s="18" t="s">
        <v>21</v>
      </c>
    </row>
    <row r="16" ht="15.75">
      <c r="N16" s="18" t="str">
        <f>CONCATENATE("Ativo 2 com corr = ",ROUND(100*corr_,1)," %")</f>
        <v>Ativo 2 com corr = 60 %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Guimarães Dias</dc:creator>
  <cp:keywords/>
  <dc:description/>
  <cp:lastModifiedBy>Marco Antonio G. Dias</cp:lastModifiedBy>
  <dcterms:created xsi:type="dcterms:W3CDTF">2000-07-29T05:59:55Z</dcterms:created>
  <dcterms:modified xsi:type="dcterms:W3CDTF">2007-04-03T04:49:05Z</dcterms:modified>
  <cp:category/>
  <cp:version/>
  <cp:contentType/>
  <cp:contentStatus/>
</cp:coreProperties>
</file>